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9029"/>
  <workbookPr/>
  <mc:AlternateContent xmlns:mc="http://schemas.openxmlformats.org/markup-compatibility/2006">
    <mc:Choice Requires="x15">
      <x15ac:absPath xmlns:x15ac="http://schemas.microsoft.com/office/spreadsheetml/2010/11/ac" url="D:\2018-1 projekt Sergej\UKC MB hospitalni blok\00 ODDANO POPRAVKI PZI MAREC 2018\popisi 10mar2018 oddano BREZ CEN\"/>
    </mc:Choice>
  </mc:AlternateContent>
  <bookViews>
    <workbookView xWindow="8130" yWindow="60" windowWidth="12135" windowHeight="13635" tabRatio="696" activeTab="3"/>
  </bookViews>
  <sheets>
    <sheet name="Rekapitulacija" sheetId="4" r:id="rId1"/>
    <sheet name="Zunanja ureditev" sheetId="2" r:id="rId2"/>
    <sheet name="Prestavitev ograje" sheetId="6" r:id="rId3"/>
    <sheet name="Oporni zid" sheetId="7" r:id="rId4"/>
  </sheets>
  <definedNames>
    <definedName name="BETONSKA" localSheetId="3">'Zunanja ureditev'!#REF!</definedName>
    <definedName name="BETONSKA" localSheetId="2">'Zunanja ureditev'!#REF!</definedName>
    <definedName name="BETONSKA">'Zunanja ureditev'!#REF!</definedName>
    <definedName name="Excel_BuiltIn_Print_Area_2">'Zunanja ureditev'!$A$1:$F$131</definedName>
    <definedName name="gd" localSheetId="3">#REF!</definedName>
    <definedName name="gd" localSheetId="2">#REF!</definedName>
    <definedName name="gd">#REF!</definedName>
    <definedName name="KROVSKA" localSheetId="3">#REF!</definedName>
    <definedName name="KROVSKA" localSheetId="2">#REF!</definedName>
    <definedName name="KROVSKA">#REF!</definedName>
    <definedName name="_xlnm.Print_Area" localSheetId="3">'Oporni zid'!$A$1:$F$126</definedName>
    <definedName name="_xlnm.Print_Area" localSheetId="2">'Prestavitev ograje'!$A$1:$F$92</definedName>
    <definedName name="_xlnm.Print_Area" localSheetId="0">Rekapitulacija!$A$1:$E$79</definedName>
    <definedName name="_xlnm.Print_Area" localSheetId="1">'Zunanja ureditev'!$A$1:$F$327</definedName>
    <definedName name="Print_Area" localSheetId="3">'Oporni zid'!$A$1:$F$126</definedName>
    <definedName name="Print_Area" localSheetId="2">'Prestavitev ograje'!$A$1:$F$92</definedName>
    <definedName name="Print_Area" localSheetId="0">Rekapitulacija!$A$1:$E$77</definedName>
    <definedName name="Print_Area" localSheetId="1">'Zunanja ureditev'!$A$1:$F$323</definedName>
    <definedName name="Print_Titles" localSheetId="3">'Oporni zid'!$1:$6</definedName>
    <definedName name="Print_Titles" localSheetId="2">'Prestavitev ograje'!$1:$6</definedName>
    <definedName name="Print_Titles" localSheetId="0">Rekapitulacija!$1:$4</definedName>
    <definedName name="Print_Titles" localSheetId="1">'Zunanja ureditev'!$1:$6</definedName>
    <definedName name="ZEMELJSKA" localSheetId="3">'Zunanja ureditev'!#REF!</definedName>
    <definedName name="ZEMELJSKA" localSheetId="2">'Zunanja ureditev'!#REF!</definedName>
    <definedName name="ZEMELJSKA">'Zunanja ureditev'!#REF!</definedName>
  </definedNames>
  <calcPr calcId="162913" iterate="1" fullPrecision="0"/>
</workbook>
</file>

<file path=xl/calcChain.xml><?xml version="1.0" encoding="utf-8"?>
<calcChain xmlns="http://schemas.openxmlformats.org/spreadsheetml/2006/main">
  <c r="C132" i="2" l="1"/>
  <c r="F319" i="2" l="1"/>
  <c r="F122" i="7"/>
  <c r="F88" i="6"/>
  <c r="F119" i="7" l="1"/>
  <c r="F93" i="7"/>
  <c r="F89" i="7"/>
  <c r="F106" i="7"/>
  <c r="F102" i="7"/>
  <c r="F97" i="7"/>
  <c r="F80" i="7" l="1"/>
  <c r="F86" i="7"/>
  <c r="F83" i="7"/>
  <c r="F77" i="7"/>
  <c r="F74" i="7"/>
  <c r="F56" i="7"/>
  <c r="F41" i="7"/>
  <c r="F37" i="7"/>
  <c r="F49" i="7"/>
  <c r="F29" i="7"/>
  <c r="F25" i="7"/>
  <c r="F21" i="7"/>
  <c r="F15" i="7"/>
  <c r="A14" i="7"/>
  <c r="A17" i="7" s="1"/>
  <c r="A20" i="7" s="1"/>
  <c r="F12" i="7"/>
  <c r="F18" i="7"/>
  <c r="F116" i="7"/>
  <c r="F113" i="7"/>
  <c r="F110" i="7"/>
  <c r="F71" i="7"/>
  <c r="F60" i="7"/>
  <c r="F45" i="7" l="1"/>
  <c r="F64" i="7"/>
  <c r="F53" i="7"/>
  <c r="A23" i="7"/>
  <c r="F33" i="7"/>
  <c r="F68" i="7"/>
  <c r="F85" i="6"/>
  <c r="F79" i="6"/>
  <c r="F34" i="6"/>
  <c r="F67" i="6"/>
  <c r="F63" i="6"/>
  <c r="F76" i="6"/>
  <c r="F82" i="6"/>
  <c r="F54" i="6"/>
  <c r="F47" i="6"/>
  <c r="F30" i="6"/>
  <c r="F73" i="6"/>
  <c r="F70" i="6"/>
  <c r="F60" i="6"/>
  <c r="F57" i="6"/>
  <c r="F37" i="6"/>
  <c r="F40" i="6"/>
  <c r="F18" i="6"/>
  <c r="F125" i="7" l="1"/>
  <c r="D75" i="4" s="1"/>
  <c r="D30" i="4" s="1"/>
  <c r="A27" i="7"/>
  <c r="A31" i="7" s="1"/>
  <c r="F44" i="6"/>
  <c r="F24" i="6"/>
  <c r="A14" i="6"/>
  <c r="A17" i="6" s="1"/>
  <c r="A20" i="6" s="1"/>
  <c r="A23" i="6" s="1"/>
  <c r="A26" i="6" s="1"/>
  <c r="A29" i="6" s="1"/>
  <c r="A32" i="6" s="1"/>
  <c r="A36" i="6" s="1"/>
  <c r="A39" i="6" s="1"/>
  <c r="A42" i="6" s="1"/>
  <c r="A46" i="6" s="1"/>
  <c r="F27" i="6"/>
  <c r="F21" i="6"/>
  <c r="F15" i="6"/>
  <c r="F12" i="6"/>
  <c r="A35" i="7" l="1"/>
  <c r="F51" i="6"/>
  <c r="F91" i="6" s="1"/>
  <c r="D73" i="4" s="1"/>
  <c r="D28" i="4" s="1"/>
  <c r="A49" i="6"/>
  <c r="A53" i="6" s="1"/>
  <c r="A56" i="6" s="1"/>
  <c r="A59" i="6" s="1"/>
  <c r="A62" i="6" s="1"/>
  <c r="A65" i="6" s="1"/>
  <c r="A69" i="6" s="1"/>
  <c r="A72" i="6" s="1"/>
  <c r="A75" i="6" s="1"/>
  <c r="A78" i="6" s="1"/>
  <c r="A81" i="6" s="1"/>
  <c r="A84" i="6" s="1"/>
  <c r="A87" i="6" s="1"/>
  <c r="A39" i="7" l="1"/>
  <c r="A43" i="7" s="1"/>
  <c r="A47" i="7" s="1"/>
  <c r="A51" i="7" s="1"/>
  <c r="A55" i="7" s="1"/>
  <c r="A58" i="7" s="1"/>
  <c r="A62" i="7" s="1"/>
  <c r="A66" i="7" s="1"/>
  <c r="A70" i="7" s="1"/>
  <c r="A73" i="7" s="1"/>
  <c r="A76" i="7" s="1"/>
  <c r="F112" i="2"/>
  <c r="C109" i="2"/>
  <c r="F109" i="2" s="1"/>
  <c r="C101" i="2"/>
  <c r="F101" i="2" s="1"/>
  <c r="C85" i="2"/>
  <c r="F85" i="2" s="1"/>
  <c r="C82" i="2"/>
  <c r="F82" i="2" s="1"/>
  <c r="F132" i="2"/>
  <c r="C17" i="2"/>
  <c r="F17" i="2" s="1"/>
  <c r="F70" i="2"/>
  <c r="F311" i="2"/>
  <c r="F168" i="2"/>
  <c r="F307" i="2"/>
  <c r="F180" i="2"/>
  <c r="F178" i="2"/>
  <c r="F46" i="2"/>
  <c r="F290" i="2"/>
  <c r="F283" i="2"/>
  <c r="F281" i="2"/>
  <c r="F271" i="2"/>
  <c r="F248" i="2"/>
  <c r="F246" i="2"/>
  <c r="F203" i="2"/>
  <c r="F198" i="2"/>
  <c r="F193" i="2"/>
  <c r="F184" i="2"/>
  <c r="F173" i="2"/>
  <c r="F97" i="2"/>
  <c r="F66" i="2"/>
  <c r="F62" i="2"/>
  <c r="F58" i="2"/>
  <c r="F54" i="2"/>
  <c r="F50" i="2"/>
  <c r="F42" i="2"/>
  <c r="F14" i="2"/>
  <c r="F10" i="2"/>
  <c r="F20" i="2"/>
  <c r="F23" i="2"/>
  <c r="F30" i="2"/>
  <c r="F34" i="2"/>
  <c r="F38" i="2"/>
  <c r="F26" i="2"/>
  <c r="F315" i="2"/>
  <c r="F303" i="2"/>
  <c r="F299" i="2"/>
  <c r="F295" i="2"/>
  <c r="F288" i="2"/>
  <c r="F257" i="2"/>
  <c r="F252" i="2"/>
  <c r="F244" i="2"/>
  <c r="F238" i="2"/>
  <c r="F233" i="2"/>
  <c r="F224" i="2"/>
  <c r="F219" i="2"/>
  <c r="F213" i="2"/>
  <c r="F172" i="2"/>
  <c r="F164" i="2"/>
  <c r="F158" i="2"/>
  <c r="F138" i="2"/>
  <c r="F89" i="2"/>
  <c r="F146" i="2"/>
  <c r="F268" i="2"/>
  <c r="F274" i="2"/>
  <c r="F277" i="2"/>
  <c r="F149" i="2"/>
  <c r="F152" i="2"/>
  <c r="F161" i="2"/>
  <c r="F167" i="2"/>
  <c r="F171" i="2"/>
  <c r="F191" i="2"/>
  <c r="F206" i="2"/>
  <c r="F209" i="2"/>
  <c r="F228" i="2"/>
  <c r="F115" i="2"/>
  <c r="F119" i="2"/>
  <c r="F123" i="2"/>
  <c r="F126" i="2"/>
  <c r="F129" i="2"/>
  <c r="F78" i="2"/>
  <c r="F93" i="2"/>
  <c r="A19" i="2"/>
  <c r="A22" i="2" s="1"/>
  <c r="A25" i="2" s="1"/>
  <c r="A79" i="7" l="1"/>
  <c r="A82" i="7" s="1"/>
  <c r="A85" i="7" s="1"/>
  <c r="F261" i="2"/>
  <c r="D66" i="4" s="1"/>
  <c r="F104" i="2"/>
  <c r="D62" i="4" s="1"/>
  <c r="F139" i="2"/>
  <c r="D64" i="4" s="1"/>
  <c r="F322" i="2"/>
  <c r="D68" i="4" s="1"/>
  <c r="F72" i="2"/>
  <c r="D60" i="4" s="1"/>
  <c r="A88" i="7" l="1"/>
  <c r="A92" i="7" s="1"/>
  <c r="A95" i="7" s="1"/>
  <c r="A100" i="7" s="1"/>
  <c r="A104" i="7" s="1"/>
  <c r="A108" i="7" s="1"/>
  <c r="A112" i="7" s="1"/>
  <c r="A115" i="7" s="1"/>
  <c r="A118" i="7" s="1"/>
  <c r="A121" i="7" s="1"/>
  <c r="D70" i="4"/>
  <c r="D26" i="4" s="1"/>
  <c r="D33" i="4" s="1"/>
  <c r="D35" i="4" s="1"/>
  <c r="D37" i="4" s="1"/>
</calcChain>
</file>

<file path=xl/sharedStrings.xml><?xml version="1.0" encoding="utf-8"?>
<sst xmlns="http://schemas.openxmlformats.org/spreadsheetml/2006/main" count="382" uniqueCount="229">
  <si>
    <t xml:space="preserve"> </t>
  </si>
  <si>
    <t>POPIS GRADBENO-OBRTNIH DEL</t>
  </si>
  <si>
    <t xml:space="preserve">OBJEKT:   </t>
  </si>
  <si>
    <t xml:space="preserve">INVESTITOR:  </t>
  </si>
  <si>
    <t xml:space="preserve">ŠTEVILKA PROJEKTA:  </t>
  </si>
  <si>
    <t>SKUPNA REKAPITULACIJA</t>
  </si>
  <si>
    <t>SKUPAJ</t>
  </si>
  <si>
    <t>* instalacije</t>
  </si>
  <si>
    <t>*zunanja ureditev</t>
  </si>
  <si>
    <t>ZEMELJSKA DELA</t>
  </si>
  <si>
    <t>post.</t>
  </si>
  <si>
    <t>opis postavke</t>
  </si>
  <si>
    <t>količina</t>
  </si>
  <si>
    <t>cena</t>
  </si>
  <si>
    <t>količina x cena</t>
  </si>
  <si>
    <t>kom</t>
  </si>
  <si>
    <t>m²</t>
  </si>
  <si>
    <t>m³</t>
  </si>
  <si>
    <t>SKUPAJ ZEMELJSKA DELA:</t>
  </si>
  <si>
    <t>ZGORNI USTROJ</t>
  </si>
  <si>
    <t xml:space="preserve">Zaklinjanje tamponskega sloja s finim peskom  v deb.do 2 cm in valjanje na točnost ± 1 cm </t>
  </si>
  <si>
    <t>a. ravni m¹</t>
  </si>
  <si>
    <t xml:space="preserve"> m²</t>
  </si>
  <si>
    <t>SKUPAJ ZGORNJI USTROJ:</t>
  </si>
  <si>
    <t>ODVODNJAVANJE IN KANALIZACIJA</t>
  </si>
  <si>
    <t xml:space="preserve"> m³</t>
  </si>
  <si>
    <t xml:space="preserve">kom </t>
  </si>
  <si>
    <t>SKUPAJ ODVODNJAVANJE IN KANALIZACIJA</t>
  </si>
  <si>
    <t>OSTALA DELA</t>
  </si>
  <si>
    <t xml:space="preserve">SKUPAJ OSTALA DELA </t>
  </si>
  <si>
    <t>Dobava in polaganje betonskih robnikov  15/25 v betonsko podlago C 16/20</t>
  </si>
  <si>
    <r>
      <t xml:space="preserve">                           </t>
    </r>
    <r>
      <rPr>
        <b/>
        <sz val="12"/>
        <rFont val="Arial"/>
        <family val="2"/>
        <charset val="238"/>
      </rPr>
      <t xml:space="preserve"> A R H I T E K T       E R N S T   d.o.o.</t>
    </r>
  </si>
  <si>
    <r>
      <t xml:space="preserve">        </t>
    </r>
    <r>
      <rPr>
        <b/>
        <sz val="11"/>
        <rFont val="Arial"/>
        <family val="2"/>
        <charset val="238"/>
      </rPr>
      <t>PROJEKTIRANJE     INTERIER    INŽENIRING</t>
    </r>
    <r>
      <rPr>
        <sz val="11"/>
        <rFont val="Arial"/>
        <family val="2"/>
        <charset val="238"/>
      </rPr>
      <t xml:space="preserve">  </t>
    </r>
    <r>
      <rPr>
        <sz val="9"/>
        <rFont val="Arial"/>
        <family val="2"/>
        <charset val="238"/>
      </rPr>
      <t xml:space="preserve"> Ul. XIV. DIVIZIJE  14, 3000 CELJE, SLO  </t>
    </r>
    <r>
      <rPr>
        <sz val="11"/>
        <rFont val="Arial"/>
        <family val="2"/>
        <charset val="238"/>
      </rPr>
      <t xml:space="preserve">                                                           </t>
    </r>
  </si>
  <si>
    <t xml:space="preserve">   email: BIRO@ARHITEKT-ERNST.SI  (386(0)3/ 427-4300, 427-4302  fax 5484-704 Davčna.št:19355025</t>
  </si>
  <si>
    <t xml:space="preserve">   email: BIRO@ARHITEKT-ERNST.SI (386(0)3/ 427-4300, 427-4302  fax 5484-704 Davčna.št:19355025</t>
  </si>
  <si>
    <t>OPOMBA: v ceni niso zajeti stroški za:</t>
  </si>
  <si>
    <t>* projektno dokumentacijo</t>
  </si>
  <si>
    <t>* komunalne priključke</t>
  </si>
  <si>
    <t>* razna soglasja</t>
  </si>
  <si>
    <t>* razni prispevki</t>
  </si>
  <si>
    <t>* ipd</t>
  </si>
  <si>
    <t>A)</t>
  </si>
  <si>
    <t>I/</t>
  </si>
  <si>
    <t>II/</t>
  </si>
  <si>
    <t>III/</t>
  </si>
  <si>
    <t>IV/</t>
  </si>
  <si>
    <t>V/</t>
  </si>
  <si>
    <r>
      <t xml:space="preserve">SKUPAJ  </t>
    </r>
    <r>
      <rPr>
        <sz val="14"/>
        <rFont val="Arial"/>
        <family val="2"/>
        <charset val="238"/>
      </rPr>
      <t>z davkom :</t>
    </r>
  </si>
  <si>
    <t xml:space="preserve"> PREDDELA</t>
  </si>
  <si>
    <t>ZGORNJI USTROJ</t>
  </si>
  <si>
    <t>I.</t>
  </si>
  <si>
    <t>II.</t>
  </si>
  <si>
    <t>III.</t>
  </si>
  <si>
    <t>IV.</t>
  </si>
  <si>
    <t>V.</t>
  </si>
  <si>
    <t>A/</t>
  </si>
  <si>
    <t>m1</t>
  </si>
  <si>
    <t>m3</t>
  </si>
  <si>
    <t>m2</t>
  </si>
  <si>
    <t xml:space="preserve">ocenjeno </t>
  </si>
  <si>
    <t>Kompletna odstranitev obstoječih požiralnikov iz betonskih cevi DN 400 mm, z LTŽ rešetko</t>
  </si>
  <si>
    <t xml:space="preserve">kom  </t>
  </si>
  <si>
    <t xml:space="preserve">SKUPAJ PREDDELA </t>
  </si>
  <si>
    <t>Kompletna odstranitev obstoječega linijskega požiralnika z LTŽ rešetko</t>
  </si>
  <si>
    <t xml:space="preserve">Planiranje in valjanje planuma spodnjega ustroja </t>
  </si>
  <si>
    <t xml:space="preserve">Dovoz in razstiranje humusa v debelini min. 15 cm in posejanje s travnim semenom </t>
  </si>
  <si>
    <t>Zasek obstoječega asfalta v deb.do 10 cm in premaz stika z bitumensko emulzijo</t>
  </si>
  <si>
    <t>b) DN 100 mm m1</t>
  </si>
  <si>
    <t xml:space="preserve">PREDDELA </t>
  </si>
  <si>
    <t xml:space="preserve">Obnovitev predhodno zakoličene osi dovoza </t>
  </si>
  <si>
    <t xml:space="preserve">Postavitev prečnih profilov z označbo višin </t>
  </si>
  <si>
    <t xml:space="preserve">Kompletno rušenje obstoječega asfalta v deb.do 10 cm; odvoz na razdaljo do 5 km </t>
  </si>
  <si>
    <t xml:space="preserve">Kompletno rušenje obstoječih betonskih robnikov 15/25 cm na betonski podlagi </t>
  </si>
  <si>
    <t>Kompletna odstranitev obstoječih jaškov iz betona C 20/30  globine od 4,00 do 5,00 m (betonirani na licu mesta)</t>
  </si>
  <si>
    <t xml:space="preserve">Kompletno rušenje obstoječega tlaka-beton vlit na licu mesta z odvozom na deponijo, transport na razdaljo do 5 km </t>
  </si>
  <si>
    <t xml:space="preserve">Kompletna odstranitev obstoječega pokrovnega grmičevja </t>
  </si>
  <si>
    <t xml:space="preserve">Kompletna demontaža obstoječega nadzemnega hidranta DN 80 </t>
  </si>
  <si>
    <t xml:space="preserve">m1                                                  cca </t>
  </si>
  <si>
    <t>Izkop humusa v debelini  min. 20 cm z odvozom na deponijo gradbišča</t>
  </si>
  <si>
    <t>Široki izkop v zemlji III.do IV.ktg.z odvozom materiala na deponijo gradbišča in izkop za temelje v zemlji od III.do IV.ktg.</t>
  </si>
  <si>
    <t xml:space="preserve">Kompletna izvedba nasipa  z izkopanim materialom z vgrajevanjem v  slojih do 20 cm in komprimiranjem do predpisane zbitosti </t>
  </si>
  <si>
    <t xml:space="preserve">Kompletna izvedba zasipa s peščenim filterskim materialom za opornim zidom </t>
  </si>
  <si>
    <t xml:space="preserve">Nakladanje, odvoz in razkladanje odvečnega izkopanega materiala, transport na razdaljo do 5 km </t>
  </si>
  <si>
    <t xml:space="preserve">Dobava in vgrajevanje bitudrobirja BD 32 v deb. 6 cm z valjanjem </t>
  </si>
  <si>
    <t xml:space="preserve">Dobava in vgrajevanje bitumenskega betona BB 11  v deb. 4 cm, z valjanjem </t>
  </si>
  <si>
    <t>Dobava in vgrajevanje bitumenskega betona BB 11 v debelini 4 cm (na betonski plošči)</t>
  </si>
  <si>
    <t xml:space="preserve">Postavitev profilov na mestih predvidenih  požiralnikov in jaškov z označitvijo višin </t>
  </si>
  <si>
    <t>Planiranje dna jarka-ročno</t>
  </si>
  <si>
    <t xml:space="preserve">Dobava peska in izdelava podlage, deb.min. 10 cm pod cevmi in obsip cevi s peskom do     višine 15 cm nad temenom cevi </t>
  </si>
  <si>
    <t>a) DN 50 mm  m1</t>
  </si>
  <si>
    <t>c) tlačni vod DN 50</t>
  </si>
  <si>
    <t>DN 350</t>
  </si>
  <si>
    <t xml:space="preserve">Kompletna izdelava revizijskega jaška iz betonskih cevi DN 800 mm z LTŽ pokrovom DN 600 mm težke izvedbe </t>
  </si>
  <si>
    <t xml:space="preserve">Kompletna izdelava priključkov cevi  na jaške in požiralnik </t>
  </si>
  <si>
    <t xml:space="preserve">Kompletna izdelava betonske podlage deb. 20 cm C16/20 za montažo kanalete in obbetoniranje le-te v širini 20 cm, do višine spodnjega roba asfalta </t>
  </si>
  <si>
    <t>a) dolžine 1,00 m</t>
  </si>
  <si>
    <t xml:space="preserve">Dobava in montaža tipskega peskolova dolžine 0,50 m, s pocinkanim vedrom, svetle širine 15 cm </t>
  </si>
  <si>
    <t xml:space="preserve">Dobava in montaža čelne stene-polna, svetle širine 15 cm </t>
  </si>
  <si>
    <t xml:space="preserve">Kompletna preureditev kote pokrova obstoječih jaškov na predvideno niveleto zunanje ureditve </t>
  </si>
  <si>
    <t>Kompletna izdelava plitve rigole z drenažno cevjo DN 100 mm, ki je zapolnjena s tolčencem frakcije od 30 do 60 mm</t>
  </si>
  <si>
    <t xml:space="preserve">Dobava in montaža kolena 90 st. </t>
  </si>
  <si>
    <t>a) DN 50 mm</t>
  </si>
  <si>
    <t>b) DN 100 mm</t>
  </si>
  <si>
    <t>c) DN 200 mm</t>
  </si>
  <si>
    <t>Zasip jarka po končanih delih z izkopanim materialom v plasteh do 20 cm-zasip zajet do spodnjega roba tampona</t>
  </si>
  <si>
    <t xml:space="preserve">Nakladanje, odvoz in razkladanje odvečnega izkopanega materiala z odvozom na deponijo; transport na razdaljo do 5 km </t>
  </si>
  <si>
    <t xml:space="preserve">Talna obeležba prostora za gasilsko vozilo z  rumeno barvo </t>
  </si>
  <si>
    <t>Kompletna izdelava podložnega betona C8/10, debeline 10 cm, pod peto temelja</t>
  </si>
  <si>
    <t>Ponovna montaža predhodno demontirane ograje višine 0,87 m-na betonskem zidu, ki se nadviša</t>
  </si>
  <si>
    <t>m1-obstoječe</t>
  </si>
  <si>
    <t xml:space="preserve">m1-nova-enake izvedbe kot obstoječa </t>
  </si>
  <si>
    <t xml:space="preserve">na podaljšku obst.opornega zidu </t>
  </si>
  <si>
    <t xml:space="preserve">Dobava in montaža ograje-pocinkana višine 1,30 m, - enake izvedbe kot na območju parkirnih površin na južni strani hospitalnega bloka </t>
  </si>
  <si>
    <t>Kompletna izdelava diferenčnih stopnic-betonske C16/20, globine 30 cm in višine 15 cm, dolžine 1,30 m</t>
  </si>
  <si>
    <t>Dobava in montaža enokrilnih vrat širine 1,00 m, višine 2,00 m, enake izvedbe kot ograja</t>
  </si>
  <si>
    <t xml:space="preserve">Geodetski načrt novega stanja zemljišča </t>
  </si>
  <si>
    <t xml:space="preserve">Kompletno rušenje obstoječe mulde iz granitnih kock, širine 0,50 m ob opornem zidu </t>
  </si>
  <si>
    <t xml:space="preserve">Kompletno rušenje obstoječega betonskega svetlobnega jaška dimenzije 1,20 x 0,80 m, z odvozom materiala na razdaljo do 5 km </t>
  </si>
  <si>
    <t>Kompletna izvedba dograditve obstoječ.betonskega zidu, širine 0,30 m, C 25/30, višine 0,65 m, komplet z armaturo in opažem (po podatkih statika)</t>
  </si>
  <si>
    <t>Kompletna zaščita obstoječih komunalnih vodov, kar se ugotovi med samo izgradnjo zunanje ureditve</t>
  </si>
  <si>
    <t xml:space="preserve">Kompletna demontaža obstoječe ograje na opornih zidovih, višine cca 1,10 m in 0,87 m iz cevnega profila DN 50 mm z vmesnim pletivom in višine 1,30 m iz pocinkanih profilov </t>
  </si>
  <si>
    <t xml:space="preserve">Kompletna izdelava betonskega zidu 25/30, širine 30 cm, višine od 12 cm do 1,80 m nad niveleto dovoza, komplet s temeljem (po podatkih statika), armiran z rebrasto armaturo do fi 12 in armaturno mrežo </t>
  </si>
  <si>
    <t>Dobava in montaža zaščitne ograje , višine cca 1,00 m za zaščito severne in vzhodne fasade predvidenega objekta (po detajlu arhiteka)</t>
  </si>
  <si>
    <t xml:space="preserve">Kompletna odstranitev obstoječih kanalizacijskih cevi od DN 100 mm do DN 200 mm na območju dovoza </t>
  </si>
  <si>
    <t>Kompletna odstranitev obstoječih betonskih ovir (krogle DN 75) ob severni fasadi Hospitalnega bloka</t>
  </si>
  <si>
    <t xml:space="preserve">Kompletno rušenje obstoječega opornega zidu deb. 0,30 m, višine cca 0,50 m (nad terenom), komplet s temeljem na območju vzhodne fasade hospitalnega bloka </t>
  </si>
  <si>
    <t>Dobava in vgrajevanje bitudrobirja BD 32 v deb. 6 cm, s predhodnim obrizgom betonske plošče z zaščitno plastjo (na betonski plošči)</t>
  </si>
  <si>
    <t xml:space="preserve">Strojno-ročni (80%-20%) izkop jarka v zemlji III.do IV.ktg., globine  do 2,00 m z odvozom materiala na deponijo gradbišča, z razpiranjem in opaženjem jarka </t>
  </si>
  <si>
    <t>Dobava in polaganje plastičnih cevi DN 200 mm v zaščitni cevi DN 350 mm (obstoječa kanalizacija iz objekta, ki se priključi na J3)</t>
  </si>
  <si>
    <t>DN 200</t>
  </si>
  <si>
    <t>Kompletna izdelava požiralnika iz betonskih cevi DN 400 mm, z LTŽ rešetko in usedalnikom globine 0,50 m</t>
  </si>
  <si>
    <t>b) DN 200 mm</t>
  </si>
  <si>
    <t xml:space="preserve">Strojno-ročni (80% - 20%) izkop jarka  v zemlji III.do IV.ktg. globine od 2,00-4,00 m z odvozom materiala na deponijo gradbišča, z razpiranjem in opaženjem jarka   </t>
  </si>
  <si>
    <t>Strojno-ročni (80%-20%) izkop jarka v zemlji III.do IV.ktg. globine od 4,00 do 6,00 m z odvozom materiala na deponijo gradbišča, z razpiranjem in opaženjem jarka (prestavitev obstoj.kanalizacije)</t>
  </si>
  <si>
    <t>b) DN 300 mm   m1</t>
  </si>
  <si>
    <t>a) DN 200 mm   m1</t>
  </si>
  <si>
    <t>Dobava in polaganje plastičnih cevi PE SN 8 na pripravljeno peščeno podlago</t>
  </si>
  <si>
    <t xml:space="preserve">a) globine od 2,00 do 2,50 m </t>
  </si>
  <si>
    <t>Kompletna izvedba zaščite obstoječega opornega zidu, zaradi poglobitve nivelete dovoza (po podatkih statika)</t>
  </si>
  <si>
    <t xml:space="preserve">Dobava in polaganje plastičnih cevi PE SN pod stropom v objektu </t>
  </si>
  <si>
    <t>Kompletna izdelava revizijskega jaška iz betonskih cevi DN 1000 mm z LTŽ pokrovom DN 600 mm težke izvedbe, globine od 4,00 do 5,00 m</t>
  </si>
  <si>
    <t>Kompletna montaža predhodno odstranjenega nadzemnega hidranta DN 80 mm, z vsemi pripadajočimi fazonskimi komadi LŽ Duktil cevjo dolžine 7,00 m, z izkopom, peščeno podlago in zasipom</t>
  </si>
  <si>
    <t>Dobava in polaganje plastičnih cevi PE SN8 na pripravljeno betonsko podlago in polno obbetonirati</t>
  </si>
  <si>
    <t xml:space="preserve">Dobava in montaža kanalete z vgrajenim padcem, dolžine 1,00 m, svetle širine 15 cm </t>
  </si>
  <si>
    <t>Kompletna prestavitev obstoječega prometnega znaka, stebriček se vbetonira v betonsko cev DN 300 mm, ki se polno zalije z betonom C 25/30</t>
  </si>
  <si>
    <t>DDV  -  22%</t>
  </si>
  <si>
    <t>UKC MARIBOR - DOGRADITEV GASILSKIH DVIGAL K HOSPITALNI STOLPNICI</t>
  </si>
  <si>
    <t xml:space="preserve">RS, MINISTRSTVO ZA ZDRAVJE </t>
  </si>
  <si>
    <t>ŠTEFANOVA 5</t>
  </si>
  <si>
    <t>1000 LJUBLJANA</t>
  </si>
  <si>
    <t>006/2013</t>
  </si>
  <si>
    <t>VRSTA PROJEKTNE DOK. :</t>
  </si>
  <si>
    <t>PZI</t>
  </si>
  <si>
    <t>PROJEKTANTSKI PREDRAČUN DEL ZUNANJE UREDITVE</t>
  </si>
  <si>
    <t xml:space="preserve">Dobava, dovoz in vgrajevanje tampona deb.min. 40 cm </t>
  </si>
  <si>
    <t>VI.</t>
  </si>
  <si>
    <t>PRESTAVITEV OGRAJE</t>
  </si>
  <si>
    <t>B/</t>
  </si>
  <si>
    <t xml:space="preserve">Kompletna (pazljiva) demontaža polnila obstoječe žične ograje višine cca 2,00 m ter začasna hramba do ponovne montaže. </t>
  </si>
  <si>
    <t xml:space="preserve">Kompletna (pazljiva) demontaža obstoječih montažnih amirano betonskih gred (plohov med točkovnimi temelji) dim. cca 5/50 cm, dolžine cca 3,00 m ter začasna hramba do ponovne montaže. </t>
  </si>
  <si>
    <t xml:space="preserve">Odrezanje obstoječega asfalta v deb.do 10 cm. </t>
  </si>
  <si>
    <t xml:space="preserve">Kompletna pazljiva odstranitev obstoječih stebrov ograje z armirano betonskim točkovnim temeljem , vključno s potrebnim odkopom ter začasna hramba do ponovne montaže.  </t>
  </si>
  <si>
    <t>Izkop v zemlji III.do IV.ktg.z odvozom materiala na deponijo gradbišča.</t>
  </si>
  <si>
    <t xml:space="preserve">Dobava in vgrajevanje bitumenskega betona BB 11  v deb. 4 cm, z valjanjem. </t>
  </si>
  <si>
    <t xml:space="preserve">Ponovna montaža obstoječe ograje; vključno z novim pritrdilnimi elementi ter predhodno čiščenje z opleskom v enaki barvi kot je preostala ograja. </t>
  </si>
  <si>
    <t>kos</t>
  </si>
  <si>
    <t>Ponovna montažah obstoječih montažnih amirano betonskih gred (plohov med točkovnimi temelji) dim. cca 5/50 cm, dolžine cca 300 cm.</t>
  </si>
  <si>
    <t>Premaz asfalta z bitumensko emulzijo za boljši sprijem (stik z obstoječim asfaltom).</t>
  </si>
  <si>
    <t>Izkop-poglobitev za točkovne temelje ograje v zemlji III.do IV.ktg; z odmetom na stran.</t>
  </si>
  <si>
    <t xml:space="preserve">Planiranje in valjanje planuma spodnjega ustroja. </t>
  </si>
  <si>
    <t xml:space="preserve">Dovoz obstoječega humusa in razstiranje humusa v debelini min. 15 cm in posejanje s travnim semenom. </t>
  </si>
  <si>
    <t xml:space="preserve">Kompletna izvedba nasipa  z izkopanim materialom z vgrajevanjem v  slojih do 20 cm in komprimiranjem do predpisane zbitosti. </t>
  </si>
  <si>
    <t>Kompletna izdelava podloge za točkovne temelje ograje  iz betona C 16/20; vključno z potrebnim obbetoniranjem po montaži točkovnih temeljev.</t>
  </si>
  <si>
    <t xml:space="preserve">Ponovna montaža postavitev kovinskih stebrov ograje s pripadajočim točkovnim temeljem; vključno s predhodno odstranitvijo opleska ter novi oplesk v enaki barvi kot je preostala ograja. 
Stebre je potrebno postaviti v zahtevani liniji ter enaki medsebojni oddaljenosti kot so bili prej (istočasna postavitev gred)!    </t>
  </si>
  <si>
    <t>Kompletna dobava in polaganje ravnih betonskih cestnih robnikov  15/25 v betonsko podlago C 16/20; vključno z obbetoniranjem.</t>
  </si>
  <si>
    <t xml:space="preserve"> m2</t>
  </si>
  <si>
    <t>VII.</t>
  </si>
  <si>
    <t>Izkop obstoječega nasutja pod asfaltom ter odvoz do deponije na gradbišču (hramba za kasnejši zasip).</t>
  </si>
  <si>
    <t>Izkop v zemlji III.do IV.ktg., s sprotnim nakladanjem na transportno sredstvo.</t>
  </si>
  <si>
    <t xml:space="preserve">Planiranje in valjanje planuma spodnjega ustroja temeljnih tal. </t>
  </si>
  <si>
    <t xml:space="preserve">Planiranje in valjanje planuma spodnjega ustroja tal (asfalt). </t>
  </si>
  <si>
    <t xml:space="preserve">Kompletna izvedba nasipa  z izkopanim nasipnim materialom z vgrajevanjem v  slojih do 20 cm in komprimiranjem do predpisane zbitosti; z dovozom iz deponije na dvorišču. </t>
  </si>
  <si>
    <t xml:space="preserve">Kompletna izvedba nasipa  z izkopanim materialom z vgrajevanjem v  slojih do 30 cm in komprimiranjem do predpisane zbitosti; z dovozom iz deponije na dvorišču. </t>
  </si>
  <si>
    <t xml:space="preserve">Kompletna izvedba nasipa  z nasipnim materialom z vgrajevanjem v  slojih do 20 cm in komprimiranjem do predpisane zbitosti. </t>
  </si>
  <si>
    <t xml:space="preserve">Dobava in dovoz humusa ter razstiranje humusa po brežini v debelini min. 15 cm in posejanje s travnim semenom. </t>
  </si>
  <si>
    <t xml:space="preserve">Odvoz in razkladanje izkopanega materiala na začasno deponijo (hramba za kasnejše zasipe); transport na razdaljo do 1 km. </t>
  </si>
  <si>
    <t xml:space="preserve">Odvoz in razkladanje odvečnega izkopanega materiala na trajno odlagališče, s potrebno izravnavo.
V ceni zajeti tudi plačilo uporabe deponije in ostalih stroškov. </t>
  </si>
  <si>
    <t xml:space="preserve">Kompletno rušenje obstoječega asfalta v deb. do 10 cm ter odvoz ruševin k pooblaščenemu zbiralcu gradbenih odpadkov. 
V ceni zajeti tudi plačilo uporabe deponije in ostalih stroškov. </t>
  </si>
  <si>
    <t xml:space="preserve">Kompletno rušenje obstoječega opornega zidu - armirano betonski zid deb. 25-40 cm  ter odvoz ruševin k pooblaščenemu zbiralcu gradbenih odpadkov. 
V ceni zajeti tudi plačilo uporabe deponije in ostalih stroškov. </t>
  </si>
  <si>
    <t xml:space="preserve">Kompletno rušenje obstoječega opornega zidu - armirano betonski temelji ter odvoz ruševin k pooblaščenemu zbiralcu gradbenih odpadkov. 
V ceni zajeti tudi plačilo uporabe deponije in ostalih stroškov. </t>
  </si>
  <si>
    <t xml:space="preserve">Kompletno rušenje obstoječih betonskih cestnih robnikov na betonski podlagi ter odvoz ruševin k pooblaščenemu zbiralcu gradbenih odpadkov. 
V ceni zajeti tudi plačilo uporabe deponije in ostalih stroškov. </t>
  </si>
  <si>
    <t xml:space="preserve">Kompletno rušenje obstoječega asfalta v deb.do 10 cm ter odvoz ruševin k pooblaščenemu zbiralcu gradbenih odpadkov. 
V ceni zajeti tudi plačilo uporabe deponije in ostalih stroškov. </t>
  </si>
  <si>
    <t xml:space="preserve">Nakladanje, odvoz in razkladanje odvečnega izkopanega materiala, transport na trajno odlagališče.  
V ceni zajeti tudi plačilo uporabe deponije in ostalih stroškov. </t>
  </si>
  <si>
    <t xml:space="preserve">Kompletna dobava in polaganje betonskih tlakovcev 30x30 cm (po izbiri projektanta) na peščeno podlago (pas ob ograji v širini 30 cm); vključno s potrebno predhodno izravnavo in zastičenjem stikov z mivko.   </t>
  </si>
  <si>
    <t>Kompletna izdelava podloge za pasovne temelje - podložni beton iz betona C 12/15.</t>
  </si>
  <si>
    <t>Kompletna izdelava dvostranskega opaža opornega zidu  deb. 25-40 cm, višine do 3 m ; -  vidni beton!</t>
  </si>
  <si>
    <t>Kompletna izdelava opaža pasovnega temelja opornega zidu.</t>
  </si>
  <si>
    <t>kg</t>
  </si>
  <si>
    <t>Izdelava, dobava in strojno vgrajevanje armiranega črpnega  betona C25/30 v srednje zahtevne armiranobetonske konstrukcije (temelji), večjega preseka.
Obračun v m3.</t>
  </si>
  <si>
    <t>Izdelava, dobava in strojno vgrajevanje armiranega črpnega  betona C25/30 v srednje zahtevne armiranobetonske konstrukcije (stene), preseka 0,25 do 0,40 m3/m2.VIDNI BETON! Robovi so zaključen s trikotnimi letvicami (zajeti v ceni).
Obračun v m3.</t>
  </si>
  <si>
    <t>Kompletna izdelava drenaže ob objektu, skladno s predpisi DIN 4095, kjer se zahtevata varnost in odgovornost ter dolgotrajno delovanje drenaže.
Drenažna instalacija je z vseh strani obdana z gramozom 8/16, po DIN 4226 del 1. 
V postavki je predvidena tudi predhodna izdelava betonske posteljice z muldo (cca 0,075 m3/m1), polaganje drenažnih cevi DN 125 mm.
Drenažne cevi je potrebno voditi v odtočno mesto.
Izvedba po napotkih projektanta!
Obračun v m1.</t>
  </si>
  <si>
    <t>Nabava, dobava in vgrajevanje drenažnega nasutja z  dopeljanim kamnolomskim nasipnim materialom ( drenažni sloj),  z razgrinjanjem, planiranjem in utrjevanjem v plasteh do potrebne zbitosti.
Predviden gramoz 8/16, po DIN 4226 del 1. 
Predvideno 0,50 m3/m1.
Obračun v m3.</t>
  </si>
  <si>
    <t>Kompletna izvedba zaščite vertikalne hidroizolacije v sestavi : 
- XPS plošče s hrapavo) površino, deb. 5,0 cm;
Plošče segajo do dna temelja (dodatna zaščita z gumbasto folijo HDPE je zajeta v ceni!)
V ceni zajeti tudi vsa pomožna dela, transporte in potrebne zaključke.
Obračun v m2.</t>
  </si>
  <si>
    <t>Kompletna dobava in polaganje politlak polsti (filca) 300 g/m2 - zavarovanje drenaže pred zablatanjem.
Obračun v m2.</t>
  </si>
  <si>
    <t>PRESTAVITEV OGRAJE   L = 60 M</t>
  </si>
  <si>
    <t>Kompletna izvedba vertikalne hidroizolacije opornega zidu in temena temelja v sestavi : 
- Nanos hladnega bitumenskega premaza (npr. IBITOL) na suho in brezprašno površino AB konstrukcije, poraba 0,3 l/m2, sušenje premaza 24 ur.
- Vgradnja hidroizolacije bitumenski trakovi iz oksidiranega bitumna, v skladu s SIST EN 13969 - TIP A in SIST 1031 (npr. IZOTEM V4 oz IZOTEKT V4)
V ceni zajeti tudi vsa pomožna dela, transporte in potrebne zaključke.
Obračun v m2.</t>
  </si>
  <si>
    <t>B)</t>
  </si>
  <si>
    <t>C)</t>
  </si>
  <si>
    <t>C/</t>
  </si>
  <si>
    <t>PRESTAVITEV OPORNEGA ZIDU</t>
  </si>
  <si>
    <t>PRESTAVITEV OPORNEGA ZIDU V DOLŽINI 19,00 M</t>
  </si>
  <si>
    <t>SKUPAJ PRESTAVITEV OPORNEGA ZIDU :</t>
  </si>
  <si>
    <t>ZUNANJA UREDITEV - DVIGALA</t>
  </si>
  <si>
    <t>REKAPITULACIJA  ZUNANJA UREDITEV - DVIGALA</t>
  </si>
  <si>
    <t>PROJEKTANTSKI POPIS DEL ZUNANJE UREDITVE - DVIGALA</t>
  </si>
  <si>
    <t>Talna obeležba parkirnih prostorov in talnih označb.</t>
  </si>
  <si>
    <t>m¹</t>
  </si>
  <si>
    <t xml:space="preserve">Dobava in montaža prometnega znaka; stebriček se vbetonira v betonsko cev DN 200 mm, ki se polno zalije z betonom </t>
  </si>
  <si>
    <t xml:space="preserve">a) en znak na enem stebričku </t>
  </si>
  <si>
    <t xml:space="preserve">Odstranitev obstoječe kovinske ograje z obstoječega opornega zidu ter ponovna montaža na nov oporni zid. V ceni zajeti začasno skladiščenje, čiščenje ograje, antikorozisko zaščito in ponovno barvanje v tonu po izboru projektanta.  </t>
  </si>
  <si>
    <t>SKUPAJ ZUNANJA UREDITEV - DVIGALA :</t>
  </si>
  <si>
    <t>SKUPAJ PRESTAVITEV OGRAJE :</t>
  </si>
  <si>
    <t>kom - odpade</t>
  </si>
  <si>
    <t xml:space="preserve">Kompletna izdelava pilotov; vključno  s pripravo in organizacijo gradbišča , potrebnimi transporti in selitev vrtalne garniture in opreme, zakoličba vrtanje vrtin, beton, armatura, potrebna tehnična dokumentacija in podobno.
Izvedba po napotkih odgovornega geomehanika in projektanta gradbenih konstrukcij!
Vrtanje za  izvedbo JET-GROUTING pilotov  v prodnatih talnih sestavah z vložki gline (s pomočjo vode),  JET-GROUTING postopek s pripravo injekcijske mase in vgradnja armaturnih palic v sredino slopov z injektiranjem. Ocena!
Predvideno 12 pilotov premera 40 cm in povprečne dolžine 6,00 m.
Obračun v m' kompletno izdelanega pilota z vsemi preddeli!
</t>
  </si>
  <si>
    <t xml:space="preserve">Dobava in montaža LŽ rešetke na dovozni cesti, svetle širine 15 cm </t>
  </si>
  <si>
    <r>
      <t>Kompletna izdelava betonske plošče iz betona C 25/30 deb.30 cm, 70kg/m</t>
    </r>
    <r>
      <rPr>
        <sz val="11"/>
        <rFont val="Calibri"/>
        <family val="2"/>
        <charset val="238"/>
      </rPr>
      <t>³</t>
    </r>
    <r>
      <rPr>
        <sz val="11"/>
        <rFont val="Arial"/>
        <family val="2"/>
        <charset val="238"/>
      </rPr>
      <t xml:space="preserve"> za gasilska vozila, komplet z armaturo in opažem (po podatkih statika)</t>
    </r>
  </si>
  <si>
    <t>Dobava, rezanje, krivljenje, vezanje in vgrajevanje srednje zahtevne rebraste armature S 500, ne glede na presek. 
Obračun v kg, na podlagi armaturnih načrtov.</t>
  </si>
  <si>
    <t>Talna obeležba parkirnih prostorov in ostalih talnih označb.</t>
  </si>
  <si>
    <t>Celje, februar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</si>
</sst>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numFmt numFmtId="165" formatCode="#,###.00"/>
  </numFmts>
  <fonts count="15" x14ac:knownFonts="1">
    <font>
      <sz val="11"/>
      <name val="Times New Roman CE"/>
      <family val="1"/>
      <charset val="238"/>
    </font>
    <font>
      <sz val="8"/>
      <name val="Times New Roman CE"/>
      <family val="1"/>
      <charset val="238"/>
    </font>
    <font>
      <b/>
      <sz val="11"/>
      <name val="Arial"/>
      <family val="2"/>
      <charset val="238"/>
    </font>
    <font>
      <sz val="12"/>
      <name val="Arial"/>
      <family val="2"/>
      <charset val="238"/>
    </font>
    <font>
      <b/>
      <sz val="12"/>
      <name val="Arial"/>
      <family val="2"/>
      <charset val="238"/>
    </font>
    <font>
      <sz val="11"/>
      <name val="Arial"/>
      <family val="2"/>
      <charset val="238"/>
    </font>
    <font>
      <sz val="9"/>
      <name val="Arial"/>
      <family val="2"/>
      <charset val="238"/>
    </font>
    <font>
      <u/>
      <sz val="12"/>
      <name val="Arial"/>
      <family val="2"/>
      <charset val="238"/>
    </font>
    <font>
      <b/>
      <u/>
      <sz val="14"/>
      <name val="Arial"/>
      <family val="2"/>
      <charset val="238"/>
    </font>
    <font>
      <b/>
      <sz val="14"/>
      <name val="Arial"/>
      <family val="2"/>
      <charset val="238"/>
    </font>
    <font>
      <b/>
      <u/>
      <sz val="12"/>
      <name val="Arial"/>
      <family val="2"/>
      <charset val="238"/>
    </font>
    <font>
      <b/>
      <i/>
      <sz val="11"/>
      <name val="Arial"/>
      <family val="2"/>
      <charset val="238"/>
    </font>
    <font>
      <sz val="14"/>
      <name val="Arial"/>
      <family val="2"/>
      <charset val="238"/>
    </font>
    <font>
      <sz val="11"/>
      <name val="Times New Roman CE"/>
      <family val="1"/>
      <charset val="238"/>
    </font>
    <font>
      <sz val="11"/>
      <name val="Calibri"/>
      <family val="2"/>
      <charset val="238"/>
    </font>
  </fonts>
  <fills count="3">
    <fill>
      <patternFill patternType="none"/>
    </fill>
    <fill>
      <patternFill patternType="gray125"/>
    </fill>
    <fill>
      <patternFill patternType="solid">
        <fgColor theme="0"/>
        <bgColor indexed="64"/>
      </patternFill>
    </fill>
  </fills>
  <borders count="9">
    <border>
      <left/>
      <right/>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double">
        <color indexed="8"/>
      </bottom>
      <diagonal/>
    </border>
    <border>
      <left/>
      <right/>
      <top/>
      <bottom style="thin">
        <color indexed="64"/>
      </bottom>
      <diagonal/>
    </border>
    <border>
      <left/>
      <right/>
      <top style="thick">
        <color indexed="64"/>
      </top>
      <bottom style="thick">
        <color indexed="64"/>
      </bottom>
      <diagonal/>
    </border>
    <border>
      <left/>
      <right/>
      <top style="medium">
        <color indexed="64"/>
      </top>
      <bottom style="medium">
        <color indexed="64"/>
      </bottom>
      <diagonal/>
    </border>
    <border>
      <left/>
      <right/>
      <top style="thin">
        <color indexed="64"/>
      </top>
      <bottom style="double">
        <color indexed="64"/>
      </bottom>
      <diagonal/>
    </border>
    <border>
      <left style="thin">
        <color indexed="64"/>
      </left>
      <right style="thin">
        <color indexed="64"/>
      </right>
      <top style="thin">
        <color indexed="64"/>
      </top>
      <bottom style="thin">
        <color indexed="64"/>
      </bottom>
      <diagonal/>
    </border>
  </borders>
  <cellStyleXfs count="1">
    <xf numFmtId="164" fontId="0" fillId="0" borderId="0"/>
  </cellStyleXfs>
  <cellXfs count="163">
    <xf numFmtId="164" fontId="0" fillId="0" borderId="0" xfId="0"/>
    <xf numFmtId="2" fontId="2" fillId="0" borderId="0" xfId="0" applyNumberFormat="1" applyFont="1" applyFill="1" applyAlignment="1">
      <alignment horizontal="right" vertical="top"/>
    </xf>
    <xf numFmtId="49" fontId="3" fillId="0" borderId="0" xfId="0" applyNumberFormat="1" applyFont="1" applyFill="1" applyAlignment="1">
      <alignment horizontal="left" vertical="top"/>
    </xf>
    <xf numFmtId="164" fontId="5" fillId="0" borderId="0" xfId="0" applyFont="1"/>
    <xf numFmtId="164" fontId="5" fillId="0" borderId="0" xfId="0" applyFont="1" applyAlignment="1"/>
    <xf numFmtId="49" fontId="5" fillId="0" borderId="0" xfId="0" applyNumberFormat="1" applyFont="1" applyFill="1" applyAlignment="1">
      <alignment horizontal="left" vertical="top"/>
    </xf>
    <xf numFmtId="164" fontId="7" fillId="0" borderId="1" xfId="0" applyFont="1" applyBorder="1" applyAlignment="1">
      <alignment vertical="center"/>
    </xf>
    <xf numFmtId="164" fontId="7" fillId="0" borderId="0" xfId="0" applyFont="1" applyBorder="1" applyAlignment="1">
      <alignment vertical="center"/>
    </xf>
    <xf numFmtId="164" fontId="7" fillId="0" borderId="0" xfId="0" applyFont="1" applyAlignment="1">
      <alignment vertical="center"/>
    </xf>
    <xf numFmtId="49" fontId="2" fillId="0" borderId="0" xfId="0" applyNumberFormat="1" applyFont="1" applyAlignment="1">
      <alignment horizontal="right"/>
    </xf>
    <xf numFmtId="2" fontId="2" fillId="0" borderId="0" xfId="0" applyNumberFormat="1" applyFont="1" applyAlignment="1">
      <alignment horizontal="right" vertical="top"/>
    </xf>
    <xf numFmtId="49" fontId="5" fillId="0" borderId="0" xfId="0" applyNumberFormat="1" applyFont="1"/>
    <xf numFmtId="49" fontId="8" fillId="0" borderId="0" xfId="0" applyNumberFormat="1" applyFont="1"/>
    <xf numFmtId="49" fontId="2" fillId="0" borderId="0" xfId="0" applyNumberFormat="1" applyFont="1"/>
    <xf numFmtId="165" fontId="5" fillId="0" borderId="0" xfId="0" applyNumberFormat="1" applyFont="1"/>
    <xf numFmtId="49" fontId="5" fillId="0" borderId="0" xfId="0" applyNumberFormat="1" applyFont="1" applyAlignment="1">
      <alignment horizontal="justify"/>
    </xf>
    <xf numFmtId="49" fontId="2" fillId="0" borderId="0" xfId="0" applyNumberFormat="1" applyFont="1" applyBorder="1"/>
    <xf numFmtId="49" fontId="5" fillId="0" borderId="0" xfId="0" applyNumberFormat="1" applyFont="1" applyBorder="1"/>
    <xf numFmtId="49" fontId="10" fillId="0" borderId="0" xfId="0" applyNumberFormat="1" applyFont="1" applyAlignment="1"/>
    <xf numFmtId="164" fontId="5" fillId="0" borderId="0" xfId="0" applyFont="1" applyAlignment="1">
      <alignment horizontal="right"/>
    </xf>
    <xf numFmtId="2" fontId="2" fillId="0" borderId="0" xfId="0" applyNumberFormat="1" applyFont="1" applyFill="1" applyAlignment="1">
      <alignment horizontal="left" vertical="top"/>
    </xf>
    <xf numFmtId="0" fontId="3" fillId="0" borderId="0" xfId="0" applyNumberFormat="1" applyFont="1" applyFill="1" applyAlignment="1">
      <alignment horizontal="left" vertical="top"/>
    </xf>
    <xf numFmtId="2" fontId="5" fillId="0" borderId="0" xfId="0" applyNumberFormat="1" applyFont="1"/>
    <xf numFmtId="0" fontId="5" fillId="0" borderId="0" xfId="0" applyNumberFormat="1" applyFont="1" applyFill="1" applyAlignment="1">
      <alignment horizontal="left" vertical="top"/>
    </xf>
    <xf numFmtId="2" fontId="3" fillId="0" borderId="1" xfId="0" applyNumberFormat="1" applyFont="1" applyBorder="1" applyAlignment="1">
      <alignment vertical="center"/>
    </xf>
    <xf numFmtId="0" fontId="6" fillId="0" borderId="1" xfId="0" applyNumberFormat="1" applyFont="1" applyBorder="1" applyAlignment="1">
      <alignment vertical="top"/>
    </xf>
    <xf numFmtId="2" fontId="7" fillId="0" borderId="1" xfId="0" applyNumberFormat="1" applyFont="1" applyBorder="1" applyAlignment="1">
      <alignment vertical="center"/>
    </xf>
    <xf numFmtId="2" fontId="2" fillId="0" borderId="0" xfId="0" applyNumberFormat="1" applyFont="1" applyFill="1"/>
    <xf numFmtId="0" fontId="5" fillId="0" borderId="0" xfId="0" applyNumberFormat="1" applyFont="1" applyFill="1" applyAlignment="1">
      <alignment vertical="top"/>
    </xf>
    <xf numFmtId="2" fontId="5" fillId="0" borderId="2" xfId="0" applyNumberFormat="1" applyFont="1" applyFill="1" applyBorder="1" applyAlignment="1">
      <alignment horizontal="center" vertical="top"/>
    </xf>
    <xf numFmtId="0" fontId="5" fillId="0" borderId="2" xfId="0" applyNumberFormat="1" applyFont="1" applyFill="1" applyBorder="1" applyAlignment="1">
      <alignment horizontal="justify" vertical="top"/>
    </xf>
    <xf numFmtId="2" fontId="5" fillId="0" borderId="2" xfId="0" applyNumberFormat="1" applyFont="1" applyBorder="1" applyAlignment="1">
      <alignment horizontal="center"/>
    </xf>
    <xf numFmtId="0" fontId="5" fillId="0" borderId="0" xfId="0" applyNumberFormat="1" applyFont="1" applyFill="1" applyBorder="1" applyAlignment="1">
      <alignment horizontal="justify" vertical="top"/>
    </xf>
    <xf numFmtId="2" fontId="5" fillId="0" borderId="0" xfId="0" applyNumberFormat="1" applyFont="1" applyBorder="1"/>
    <xf numFmtId="0" fontId="2" fillId="0" borderId="0" xfId="0" applyNumberFormat="1" applyFont="1" applyFill="1" applyAlignment="1">
      <alignment horizontal="justify" vertical="top"/>
    </xf>
    <xf numFmtId="0" fontId="5" fillId="0" borderId="0" xfId="0" applyNumberFormat="1" applyFont="1" applyFill="1" applyAlignment="1">
      <alignment horizontal="justify" vertical="top"/>
    </xf>
    <xf numFmtId="0" fontId="5" fillId="0" borderId="0" xfId="0" applyNumberFormat="1" applyFont="1" applyFill="1" applyAlignment="1">
      <alignment horizontal="justify"/>
    </xf>
    <xf numFmtId="4" fontId="5" fillId="0" borderId="0" xfId="0" applyNumberFormat="1" applyFont="1"/>
    <xf numFmtId="0" fontId="2" fillId="0" borderId="3" xfId="0" applyNumberFormat="1" applyFont="1" applyFill="1" applyBorder="1" applyAlignment="1">
      <alignment horizontal="justify" vertical="top"/>
    </xf>
    <xf numFmtId="2" fontId="5" fillId="0" borderId="3" xfId="0" applyNumberFormat="1" applyFont="1" applyBorder="1"/>
    <xf numFmtId="2" fontId="2" fillId="0" borderId="0" xfId="0" applyNumberFormat="1" applyFont="1" applyFill="1" applyBorder="1" applyAlignment="1">
      <alignment horizontal="left" vertical="top"/>
    </xf>
    <xf numFmtId="2" fontId="2" fillId="0" borderId="0" xfId="0" applyNumberFormat="1" applyFont="1" applyFill="1" applyBorder="1" applyAlignment="1">
      <alignment vertical="center"/>
    </xf>
    <xf numFmtId="0" fontId="2" fillId="0" borderId="0" xfId="0" applyNumberFormat="1" applyFont="1" applyFill="1" applyBorder="1" applyAlignment="1">
      <alignment horizontal="justify" vertical="top"/>
    </xf>
    <xf numFmtId="2" fontId="2" fillId="0" borderId="0" xfId="0" applyNumberFormat="1" applyFont="1" applyFill="1" applyAlignment="1">
      <alignment horizontal="center" vertical="top"/>
    </xf>
    <xf numFmtId="0" fontId="2" fillId="0" borderId="0" xfId="0" applyNumberFormat="1" applyFont="1" applyFill="1" applyAlignment="1">
      <alignment horizontal="justify"/>
    </xf>
    <xf numFmtId="0" fontId="11" fillId="0" borderId="0" xfId="0" applyNumberFormat="1" applyFont="1" applyFill="1" applyBorder="1" applyAlignment="1">
      <alignment vertical="center"/>
    </xf>
    <xf numFmtId="2" fontId="5" fillId="0" borderId="0" xfId="0" applyNumberFormat="1" applyFont="1" applyFill="1" applyBorder="1" applyAlignment="1">
      <alignment vertical="center"/>
    </xf>
    <xf numFmtId="164" fontId="5" fillId="0" borderId="0" xfId="0" applyFont="1" applyAlignment="1">
      <alignment vertical="center"/>
    </xf>
    <xf numFmtId="0" fontId="2" fillId="0" borderId="3" xfId="0" applyNumberFormat="1" applyFont="1" applyFill="1" applyBorder="1" applyAlignment="1">
      <alignment vertical="center"/>
    </xf>
    <xf numFmtId="2" fontId="2" fillId="0" borderId="3" xfId="0" applyNumberFormat="1" applyFont="1" applyFill="1" applyBorder="1" applyAlignment="1">
      <alignment vertical="center"/>
    </xf>
    <xf numFmtId="164" fontId="2" fillId="0" borderId="0" xfId="0" applyFont="1" applyAlignment="1">
      <alignment vertical="center"/>
    </xf>
    <xf numFmtId="0" fontId="2" fillId="0" borderId="0" xfId="0" applyNumberFormat="1" applyFont="1" applyFill="1" applyAlignment="1">
      <alignment horizontal="left"/>
    </xf>
    <xf numFmtId="0" fontId="2" fillId="0" borderId="3" xfId="0" applyNumberFormat="1" applyFont="1" applyFill="1" applyBorder="1" applyAlignment="1">
      <alignment horizontal="justify"/>
    </xf>
    <xf numFmtId="2" fontId="3" fillId="0" borderId="4" xfId="0" applyNumberFormat="1" applyFont="1" applyBorder="1" applyAlignment="1">
      <alignment horizontal="right" vertical="center"/>
    </xf>
    <xf numFmtId="164" fontId="6" fillId="0" borderId="4" xfId="0" applyFont="1" applyBorder="1" applyAlignment="1">
      <alignment vertical="top"/>
    </xf>
    <xf numFmtId="164" fontId="7" fillId="0" borderId="4" xfId="0" applyFont="1" applyBorder="1" applyAlignment="1">
      <alignment vertical="center"/>
    </xf>
    <xf numFmtId="49" fontId="2" fillId="0" borderId="5" xfId="0" applyNumberFormat="1" applyFont="1" applyBorder="1"/>
    <xf numFmtId="49" fontId="9" fillId="0" borderId="6" xfId="0" applyNumberFormat="1" applyFont="1" applyFill="1" applyBorder="1"/>
    <xf numFmtId="49" fontId="2" fillId="0" borderId="6" xfId="0" applyNumberFormat="1" applyFont="1" applyBorder="1"/>
    <xf numFmtId="49" fontId="2" fillId="0" borderId="7" xfId="0" applyNumberFormat="1" applyFont="1" applyFill="1" applyBorder="1" applyAlignment="1"/>
    <xf numFmtId="49" fontId="5" fillId="0" borderId="7" xfId="0" applyNumberFormat="1" applyFont="1" applyFill="1" applyBorder="1" applyAlignment="1"/>
    <xf numFmtId="4" fontId="7" fillId="0" borderId="4" xfId="0" applyNumberFormat="1" applyFont="1" applyBorder="1" applyAlignment="1">
      <alignment vertical="center"/>
    </xf>
    <xf numFmtId="4" fontId="5" fillId="0" borderId="5" xfId="0" applyNumberFormat="1" applyFont="1" applyBorder="1"/>
    <xf numFmtId="4" fontId="2" fillId="0" borderId="6" xfId="0" applyNumberFormat="1" applyFont="1" applyFill="1" applyBorder="1"/>
    <xf numFmtId="4" fontId="5" fillId="0" borderId="6" xfId="0" applyNumberFormat="1" applyFont="1" applyBorder="1"/>
    <xf numFmtId="4" fontId="5" fillId="0" borderId="0" xfId="0" applyNumberFormat="1" applyFont="1" applyAlignment="1">
      <alignment horizontal="right"/>
    </xf>
    <xf numFmtId="4" fontId="2" fillId="0" borderId="7" xfId="0" applyNumberFormat="1" applyFont="1" applyFill="1" applyBorder="1"/>
    <xf numFmtId="4" fontId="5" fillId="0" borderId="0" xfId="0" applyNumberFormat="1" applyFont="1" applyBorder="1"/>
    <xf numFmtId="4" fontId="7" fillId="0" borderId="1" xfId="0" applyNumberFormat="1" applyFont="1" applyBorder="1" applyAlignment="1">
      <alignment vertical="center"/>
    </xf>
    <xf numFmtId="4" fontId="5" fillId="0" borderId="2" xfId="0" applyNumberFormat="1" applyFont="1" applyBorder="1" applyAlignment="1">
      <alignment horizontal="center"/>
    </xf>
    <xf numFmtId="4" fontId="5" fillId="0" borderId="3" xfId="0" applyNumberFormat="1" applyFont="1" applyBorder="1"/>
    <xf numFmtId="4" fontId="2" fillId="0" borderId="3" xfId="0" applyNumberFormat="1" applyFont="1" applyBorder="1"/>
    <xf numFmtId="4" fontId="2" fillId="0" borderId="0" xfId="0" applyNumberFormat="1" applyFont="1" applyBorder="1"/>
    <xf numFmtId="4" fontId="5" fillId="0" borderId="0" xfId="0" applyNumberFormat="1" applyFont="1" applyFill="1" applyBorder="1" applyAlignment="1">
      <alignment vertical="center"/>
    </xf>
    <xf numFmtId="4" fontId="2" fillId="0" borderId="0" xfId="0" applyNumberFormat="1" applyFont="1" applyFill="1" applyBorder="1" applyAlignment="1">
      <alignment vertical="center"/>
    </xf>
    <xf numFmtId="4" fontId="2" fillId="0" borderId="3" xfId="0" applyNumberFormat="1" applyFont="1" applyFill="1" applyBorder="1" applyAlignment="1">
      <alignment vertical="center"/>
    </xf>
    <xf numFmtId="4" fontId="5" fillId="0" borderId="3" xfId="0" applyNumberFormat="1" applyFont="1" applyBorder="1" applyAlignment="1">
      <alignment wrapText="1"/>
    </xf>
    <xf numFmtId="4" fontId="2" fillId="0" borderId="3" xfId="0" applyNumberFormat="1" applyFont="1" applyBorder="1" applyAlignment="1">
      <alignment wrapText="1"/>
    </xf>
    <xf numFmtId="2" fontId="2" fillId="0" borderId="0" xfId="0" applyNumberFormat="1" applyFont="1" applyAlignment="1">
      <alignment wrapText="1"/>
    </xf>
    <xf numFmtId="0" fontId="5" fillId="0" borderId="0" xfId="0" applyNumberFormat="1" applyFont="1" applyFill="1" applyAlignment="1">
      <alignment horizontal="justify" vertical="top" wrapText="1"/>
    </xf>
    <xf numFmtId="164" fontId="5" fillId="0" borderId="0" xfId="0" applyFont="1" applyAlignment="1">
      <alignment wrapText="1"/>
    </xf>
    <xf numFmtId="2" fontId="5" fillId="0" borderId="0" xfId="0" applyNumberFormat="1" applyFont="1" applyAlignment="1">
      <alignment horizontal="right"/>
    </xf>
    <xf numFmtId="49" fontId="5" fillId="0" borderId="0" xfId="0" applyNumberFormat="1" applyFont="1" applyFill="1" applyBorder="1" applyAlignment="1">
      <alignment horizontal="justify" vertical="top"/>
    </xf>
    <xf numFmtId="164" fontId="5" fillId="0" borderId="3" xfId="0" applyFont="1" applyBorder="1" applyAlignment="1">
      <alignment wrapText="1"/>
    </xf>
    <xf numFmtId="4" fontId="5" fillId="0" borderId="0" xfId="0" applyNumberFormat="1" applyFont="1" applyBorder="1" applyAlignment="1">
      <alignment horizontal="center"/>
    </xf>
    <xf numFmtId="4" fontId="2" fillId="0" borderId="0" xfId="0" applyNumberFormat="1" applyFont="1" applyBorder="1" applyAlignment="1">
      <alignment wrapText="1"/>
    </xf>
    <xf numFmtId="2" fontId="2" fillId="0" borderId="4" xfId="0" applyNumberFormat="1" applyFont="1" applyFill="1" applyBorder="1" applyAlignment="1">
      <alignment horizontal="left" vertical="top"/>
    </xf>
    <xf numFmtId="2" fontId="2" fillId="0" borderId="0" xfId="0" applyNumberFormat="1" applyFont="1" applyFill="1" applyBorder="1" applyAlignment="1">
      <alignment wrapText="1"/>
    </xf>
    <xf numFmtId="2" fontId="2" fillId="0" borderId="7" xfId="0" applyNumberFormat="1" applyFont="1" applyFill="1" applyBorder="1" applyAlignment="1">
      <alignment horizontal="left" vertical="top"/>
    </xf>
    <xf numFmtId="2" fontId="5" fillId="0" borderId="0" xfId="0" applyNumberFormat="1" applyFont="1" applyFill="1" applyAlignment="1">
      <alignment horizontal="right"/>
    </xf>
    <xf numFmtId="4" fontId="5" fillId="0" borderId="0" xfId="0" applyNumberFormat="1" applyFont="1" applyFill="1"/>
    <xf numFmtId="164" fontId="5" fillId="0" borderId="0" xfId="0" applyFont="1" applyFill="1"/>
    <xf numFmtId="2" fontId="5" fillId="0" borderId="0" xfId="0" applyNumberFormat="1" applyFont="1" applyFill="1"/>
    <xf numFmtId="4" fontId="5" fillId="0" borderId="0" xfId="0" applyNumberFormat="1" applyFont="1" applyFill="1" applyAlignment="1">
      <alignment horizontal="right"/>
    </xf>
    <xf numFmtId="2" fontId="5" fillId="0" borderId="8" xfId="0" applyNumberFormat="1" applyFont="1" applyFill="1" applyBorder="1" applyAlignment="1">
      <alignment horizontal="right"/>
    </xf>
    <xf numFmtId="2" fontId="5" fillId="0" borderId="8" xfId="0" applyNumberFormat="1" applyFont="1" applyFill="1" applyBorder="1"/>
    <xf numFmtId="2" fontId="5" fillId="0" borderId="8" xfId="0" applyNumberFormat="1" applyFont="1" applyBorder="1" applyAlignment="1">
      <alignment horizontal="right"/>
    </xf>
    <xf numFmtId="2" fontId="2" fillId="2" borderId="0" xfId="0" applyNumberFormat="1" applyFont="1" applyFill="1" applyAlignment="1">
      <alignment horizontal="left" vertical="top"/>
    </xf>
    <xf numFmtId="0" fontId="3" fillId="2" borderId="0" xfId="0" applyNumberFormat="1" applyFont="1" applyFill="1" applyAlignment="1">
      <alignment horizontal="left" vertical="top"/>
    </xf>
    <xf numFmtId="2" fontId="5" fillId="2" borderId="0" xfId="0" applyNumberFormat="1" applyFont="1" applyFill="1"/>
    <xf numFmtId="4" fontId="5" fillId="2" borderId="0" xfId="0" applyNumberFormat="1" applyFont="1" applyFill="1"/>
    <xf numFmtId="164" fontId="5" fillId="2" borderId="0" xfId="0" applyFont="1" applyFill="1"/>
    <xf numFmtId="0" fontId="5" fillId="2" borderId="0" xfId="0" applyNumberFormat="1" applyFont="1" applyFill="1" applyAlignment="1">
      <alignment horizontal="left" vertical="top"/>
    </xf>
    <xf numFmtId="2" fontId="3" fillId="2" borderId="1" xfId="0" applyNumberFormat="1" applyFont="1" applyFill="1" applyBorder="1" applyAlignment="1">
      <alignment vertical="center"/>
    </xf>
    <xf numFmtId="0" fontId="6" fillId="2" borderId="1" xfId="0" applyNumberFormat="1" applyFont="1" applyFill="1" applyBorder="1" applyAlignment="1">
      <alignment vertical="top"/>
    </xf>
    <xf numFmtId="2" fontId="7" fillId="2" borderId="1" xfId="0" applyNumberFormat="1" applyFont="1" applyFill="1" applyBorder="1" applyAlignment="1">
      <alignment vertical="center"/>
    </xf>
    <xf numFmtId="4" fontId="7" fillId="2" borderId="1" xfId="0" applyNumberFormat="1" applyFont="1" applyFill="1" applyBorder="1" applyAlignment="1">
      <alignment vertical="center"/>
    </xf>
    <xf numFmtId="164" fontId="7" fillId="2" borderId="1" xfId="0" applyFont="1" applyFill="1" applyBorder="1" applyAlignment="1">
      <alignment vertical="center"/>
    </xf>
    <xf numFmtId="164" fontId="7" fillId="2" borderId="0" xfId="0" applyFont="1" applyFill="1" applyBorder="1" applyAlignment="1">
      <alignment vertical="center"/>
    </xf>
    <xf numFmtId="164" fontId="7" fillId="2" borderId="0" xfId="0" applyFont="1" applyFill="1" applyAlignment="1">
      <alignment vertical="center"/>
    </xf>
    <xf numFmtId="2" fontId="2" fillId="2" borderId="0" xfId="0" applyNumberFormat="1" applyFont="1" applyFill="1"/>
    <xf numFmtId="0" fontId="5" fillId="2" borderId="0" xfId="0" applyNumberFormat="1" applyFont="1" applyFill="1" applyAlignment="1">
      <alignment vertical="top"/>
    </xf>
    <xf numFmtId="2" fontId="5" fillId="2" borderId="2" xfId="0" applyNumberFormat="1" applyFont="1" applyFill="1" applyBorder="1" applyAlignment="1">
      <alignment horizontal="center" vertical="top"/>
    </xf>
    <xf numFmtId="0" fontId="5" fillId="2" borderId="2" xfId="0" applyNumberFormat="1" applyFont="1" applyFill="1" applyBorder="1" applyAlignment="1">
      <alignment horizontal="justify" vertical="top"/>
    </xf>
    <xf numFmtId="2" fontId="5" fillId="2" borderId="2" xfId="0" applyNumberFormat="1" applyFont="1" applyFill="1" applyBorder="1" applyAlignment="1">
      <alignment horizontal="center"/>
    </xf>
    <xf numFmtId="4" fontId="5" fillId="2" borderId="2" xfId="0" applyNumberFormat="1" applyFont="1" applyFill="1" applyBorder="1" applyAlignment="1">
      <alignment horizontal="center"/>
    </xf>
    <xf numFmtId="4" fontId="5" fillId="2" borderId="0" xfId="0" applyNumberFormat="1" applyFont="1" applyFill="1" applyBorder="1" applyAlignment="1">
      <alignment horizontal="center"/>
    </xf>
    <xf numFmtId="0" fontId="5" fillId="2" borderId="0" xfId="0" applyNumberFormat="1" applyFont="1" applyFill="1" applyBorder="1" applyAlignment="1">
      <alignment horizontal="justify" vertical="top"/>
    </xf>
    <xf numFmtId="2" fontId="5" fillId="2" borderId="0" xfId="0" applyNumberFormat="1" applyFont="1" applyFill="1" applyBorder="1"/>
    <xf numFmtId="4" fontId="5" fillId="2" borderId="0" xfId="0" applyNumberFormat="1" applyFont="1" applyFill="1" applyBorder="1"/>
    <xf numFmtId="0" fontId="2" fillId="2" borderId="0" xfId="0" applyNumberFormat="1" applyFont="1" applyFill="1" applyAlignment="1">
      <alignment horizontal="justify" vertical="top"/>
    </xf>
    <xf numFmtId="49" fontId="5" fillId="2" borderId="0" xfId="0" applyNumberFormat="1" applyFont="1" applyFill="1" applyBorder="1" applyAlignment="1">
      <alignment horizontal="justify" vertical="top"/>
    </xf>
    <xf numFmtId="0" fontId="5" fillId="2" borderId="0" xfId="0" applyNumberFormat="1" applyFont="1" applyFill="1" applyAlignment="1">
      <alignment horizontal="justify"/>
    </xf>
    <xf numFmtId="4" fontId="5" fillId="2" borderId="0" xfId="0" applyNumberFormat="1" applyFont="1" applyFill="1" applyAlignment="1">
      <alignment horizontal="right"/>
    </xf>
    <xf numFmtId="2" fontId="5" fillId="2" borderId="0" xfId="0" applyNumberFormat="1" applyFont="1" applyFill="1" applyAlignment="1">
      <alignment horizontal="right"/>
    </xf>
    <xf numFmtId="164" fontId="5" fillId="2" borderId="0" xfId="0" applyFont="1" applyFill="1" applyAlignment="1">
      <alignment wrapText="1"/>
    </xf>
    <xf numFmtId="0" fontId="5" fillId="2" borderId="0" xfId="0" applyNumberFormat="1" applyFont="1" applyFill="1" applyBorder="1" applyAlignment="1">
      <alignment horizontal="justify"/>
    </xf>
    <xf numFmtId="2" fontId="5" fillId="2" borderId="0" xfId="0" applyNumberFormat="1" applyFont="1" applyFill="1" applyBorder="1" applyAlignment="1">
      <alignment horizontal="right"/>
    </xf>
    <xf numFmtId="0" fontId="5" fillId="2" borderId="0" xfId="0" applyNumberFormat="1" applyFont="1" applyFill="1" applyAlignment="1">
      <alignment horizontal="justify" vertical="top"/>
    </xf>
    <xf numFmtId="0" fontId="5" fillId="0" borderId="0" xfId="0" applyNumberFormat="1" applyFont="1" applyFill="1" applyAlignment="1">
      <alignment horizontal="justify" vertical="top"/>
    </xf>
    <xf numFmtId="0" fontId="5" fillId="2" borderId="0" xfId="0" applyNumberFormat="1" applyFont="1" applyFill="1" applyAlignment="1">
      <alignment horizontal="justify" vertical="top" wrapText="1"/>
    </xf>
    <xf numFmtId="164" fontId="5" fillId="2" borderId="0" xfId="0" applyFont="1" applyFill="1" applyAlignment="1">
      <alignment wrapText="1"/>
    </xf>
    <xf numFmtId="49" fontId="5" fillId="2" borderId="0" xfId="0" applyNumberFormat="1" applyFont="1" applyFill="1" applyBorder="1" applyAlignment="1">
      <alignment horizontal="justify" vertical="top"/>
    </xf>
    <xf numFmtId="0" fontId="5" fillId="2" borderId="0" xfId="0" applyNumberFormat="1" applyFont="1" applyFill="1" applyBorder="1" applyAlignment="1">
      <alignment horizontal="justify" vertical="top" wrapText="1"/>
    </xf>
    <xf numFmtId="164" fontId="5" fillId="2" borderId="0" xfId="0" applyFont="1" applyFill="1" applyBorder="1" applyAlignment="1">
      <alignment wrapText="1"/>
    </xf>
    <xf numFmtId="164" fontId="5" fillId="0" borderId="0" xfId="0" applyFont="1" applyAlignment="1">
      <alignment wrapText="1"/>
    </xf>
    <xf numFmtId="0" fontId="2" fillId="2" borderId="3" xfId="0" applyNumberFormat="1" applyFont="1" applyFill="1" applyBorder="1" applyAlignment="1">
      <alignment vertical="center"/>
    </xf>
    <xf numFmtId="2" fontId="2" fillId="2" borderId="3" xfId="0" applyNumberFormat="1" applyFont="1" applyFill="1" applyBorder="1" applyAlignment="1">
      <alignment vertical="center"/>
    </xf>
    <xf numFmtId="4" fontId="2" fillId="2" borderId="3" xfId="0" applyNumberFormat="1" applyFont="1" applyFill="1" applyBorder="1" applyAlignment="1">
      <alignment vertical="center"/>
    </xf>
    <xf numFmtId="4" fontId="2" fillId="2" borderId="0" xfId="0" applyNumberFormat="1" applyFont="1" applyFill="1" applyBorder="1" applyAlignment="1">
      <alignment vertical="center"/>
    </xf>
    <xf numFmtId="164" fontId="2" fillId="2" borderId="0" xfId="0" applyFont="1" applyFill="1" applyAlignment="1">
      <alignment vertical="center"/>
    </xf>
    <xf numFmtId="164" fontId="5" fillId="2" borderId="0" xfId="0" applyFont="1" applyFill="1" applyAlignment="1">
      <alignment wrapText="1"/>
    </xf>
    <xf numFmtId="4" fontId="2" fillId="0" borderId="0" xfId="0" applyNumberFormat="1" applyFont="1" applyAlignment="1">
      <alignment horizontal="right"/>
    </xf>
    <xf numFmtId="0" fontId="5" fillId="0" borderId="0" xfId="0" applyNumberFormat="1" applyFont="1" applyFill="1" applyAlignment="1">
      <alignment horizontal="justify" shrinkToFit="1"/>
    </xf>
    <xf numFmtId="2" fontId="2" fillId="2" borderId="0" xfId="0" applyNumberFormat="1" applyFont="1" applyFill="1" applyBorder="1" applyAlignment="1">
      <alignment horizontal="left" vertical="top"/>
    </xf>
    <xf numFmtId="164" fontId="5" fillId="2" borderId="0" xfId="0" applyFont="1" applyFill="1" applyBorder="1"/>
    <xf numFmtId="2" fontId="5" fillId="0" borderId="0" xfId="0" applyNumberFormat="1" applyFont="1" applyFill="1" applyBorder="1"/>
    <xf numFmtId="164" fontId="5" fillId="0" borderId="0" xfId="0" applyFont="1" applyFill="1" applyAlignment="1">
      <alignment wrapText="1"/>
    </xf>
    <xf numFmtId="49" fontId="2" fillId="0" borderId="0" xfId="0" applyNumberFormat="1" applyFont="1" applyAlignment="1">
      <alignment horizontal="left" vertical="top" wrapText="1"/>
    </xf>
    <xf numFmtId="164" fontId="13" fillId="0" borderId="0" xfId="0" applyFont="1" applyAlignment="1">
      <alignment horizontal="left" vertical="top" wrapText="1"/>
    </xf>
    <xf numFmtId="0" fontId="5" fillId="0" borderId="0" xfId="0" applyNumberFormat="1" applyFont="1" applyFill="1" applyAlignment="1">
      <alignment horizontal="justify" vertical="top" wrapText="1"/>
    </xf>
    <xf numFmtId="164" fontId="5" fillId="0" borderId="0" xfId="0" applyFont="1" applyAlignment="1">
      <alignment wrapText="1"/>
    </xf>
    <xf numFmtId="49" fontId="5" fillId="0" borderId="0" xfId="0" applyNumberFormat="1" applyFont="1" applyFill="1" applyBorder="1" applyAlignment="1">
      <alignment horizontal="justify" vertical="top"/>
    </xf>
    <xf numFmtId="0" fontId="2" fillId="0" borderId="3" xfId="0" applyNumberFormat="1" applyFont="1" applyFill="1" applyBorder="1" applyAlignment="1">
      <alignment wrapText="1"/>
    </xf>
    <xf numFmtId="164" fontId="5" fillId="0" borderId="3" xfId="0" applyFont="1" applyBorder="1" applyAlignment="1">
      <alignment wrapText="1"/>
    </xf>
    <xf numFmtId="0" fontId="5" fillId="2" borderId="0" xfId="0" applyNumberFormat="1" applyFont="1" applyFill="1" applyAlignment="1">
      <alignment horizontal="justify" vertical="top" wrapText="1"/>
    </xf>
    <xf numFmtId="164" fontId="5" fillId="2" borderId="0" xfId="0" applyFont="1" applyFill="1" applyAlignment="1">
      <alignment wrapText="1"/>
    </xf>
    <xf numFmtId="49" fontId="5" fillId="2" borderId="0" xfId="0" applyNumberFormat="1" applyFont="1" applyFill="1" applyBorder="1" applyAlignment="1">
      <alignment horizontal="justify" vertical="top"/>
    </xf>
    <xf numFmtId="49" fontId="5" fillId="2" borderId="0" xfId="0" applyNumberFormat="1" applyFont="1" applyFill="1" applyBorder="1" applyAlignment="1">
      <alignment horizontal="justify" vertical="top" wrapText="1"/>
    </xf>
    <xf numFmtId="0" fontId="5" fillId="2" borderId="0" xfId="0" applyNumberFormat="1" applyFont="1" applyFill="1" applyBorder="1" applyAlignment="1">
      <alignment horizontal="justify" vertical="top" wrapText="1"/>
    </xf>
    <xf numFmtId="164" fontId="5" fillId="2" borderId="0" xfId="0" applyFont="1" applyFill="1" applyBorder="1" applyAlignment="1">
      <alignment wrapText="1"/>
    </xf>
    <xf numFmtId="164" fontId="5" fillId="0" borderId="0" xfId="0" applyFont="1" applyFill="1" applyAlignment="1">
      <alignment wrapText="1"/>
    </xf>
    <xf numFmtId="0" fontId="5" fillId="2" borderId="0" xfId="0" applyNumberFormat="1" applyFont="1" applyFill="1" applyAlignment="1">
      <alignment horizontal="justify" vertical="top"/>
    </xf>
  </cellXfs>
  <cellStyles count="1">
    <cellStyle name="Navadno"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57151</xdr:colOff>
      <xdr:row>0</xdr:row>
      <xdr:rowOff>28575</xdr:rowOff>
    </xdr:from>
    <xdr:to>
      <xdr:col>0</xdr:col>
      <xdr:colOff>704851</xdr:colOff>
      <xdr:row>2</xdr:row>
      <xdr:rowOff>0</xdr:rowOff>
    </xdr:to>
    <xdr:pic>
      <xdr:nvPicPr>
        <xdr:cNvPr id="2092" name="Picture 1">
          <a:extLst>
            <a:ext uri="{FF2B5EF4-FFF2-40B4-BE49-F238E27FC236}">
              <a16:creationId xmlns:a16="http://schemas.microsoft.com/office/drawing/2014/main" id="{00000000-0008-0000-0000-00002C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1" y="28575"/>
          <a:ext cx="6477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xdr:colOff>
      <xdr:row>0</xdr:row>
      <xdr:rowOff>28575</xdr:rowOff>
    </xdr:from>
    <xdr:to>
      <xdr:col>1</xdr:col>
      <xdr:colOff>228600</xdr:colOff>
      <xdr:row>1</xdr:row>
      <xdr:rowOff>219075</xdr:rowOff>
    </xdr:to>
    <xdr:pic>
      <xdr:nvPicPr>
        <xdr:cNvPr id="1112" name="Picture 1">
          <a:extLst>
            <a:ext uri="{FF2B5EF4-FFF2-40B4-BE49-F238E27FC236}">
              <a16:creationId xmlns:a16="http://schemas.microsoft.com/office/drawing/2014/main" id="{00000000-0008-0000-0100-00005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28575"/>
          <a:ext cx="523875"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twoCellAnchor>
    <xdr:from>
      <xdr:col>0</xdr:col>
      <xdr:colOff>57150</xdr:colOff>
      <xdr:row>0</xdr:row>
      <xdr:rowOff>0</xdr:rowOff>
    </xdr:from>
    <xdr:to>
      <xdr:col>1</xdr:col>
      <xdr:colOff>295275</xdr:colOff>
      <xdr:row>1</xdr:row>
      <xdr:rowOff>190500</xdr:rowOff>
    </xdr:to>
    <xdr:pic>
      <xdr:nvPicPr>
        <xdr:cNvPr id="1113" name="Picture 6">
          <a:extLst>
            <a:ext uri="{FF2B5EF4-FFF2-40B4-BE49-F238E27FC236}">
              <a16:creationId xmlns:a16="http://schemas.microsoft.com/office/drawing/2014/main" id="{00000000-0008-0000-0100-00005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5905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xdr:colOff>
      <xdr:row>0</xdr:row>
      <xdr:rowOff>28575</xdr:rowOff>
    </xdr:from>
    <xdr:to>
      <xdr:col>1</xdr:col>
      <xdr:colOff>228600</xdr:colOff>
      <xdr:row>1</xdr:row>
      <xdr:rowOff>219075</xdr:rowOff>
    </xdr:to>
    <xdr:pic>
      <xdr:nvPicPr>
        <xdr:cNvPr id="2" name="Picture 1">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28575"/>
          <a:ext cx="523875"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twoCellAnchor>
    <xdr:from>
      <xdr:col>0</xdr:col>
      <xdr:colOff>57150</xdr:colOff>
      <xdr:row>0</xdr:row>
      <xdr:rowOff>0</xdr:rowOff>
    </xdr:from>
    <xdr:to>
      <xdr:col>1</xdr:col>
      <xdr:colOff>314325</xdr:colOff>
      <xdr:row>1</xdr:row>
      <xdr:rowOff>190500</xdr:rowOff>
    </xdr:to>
    <xdr:pic>
      <xdr:nvPicPr>
        <xdr:cNvPr id="3" name="Picture 6">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6096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xdr:colOff>
      <xdr:row>0</xdr:row>
      <xdr:rowOff>28575</xdr:rowOff>
    </xdr:from>
    <xdr:to>
      <xdr:col>1</xdr:col>
      <xdr:colOff>228600</xdr:colOff>
      <xdr:row>1</xdr:row>
      <xdr:rowOff>219075</xdr:rowOff>
    </xdr:to>
    <xdr:pic>
      <xdr:nvPicPr>
        <xdr:cNvPr id="2" name="Picture 1">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28575"/>
          <a:ext cx="619125" cy="447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twoCellAnchor>
    <xdr:from>
      <xdr:col>0</xdr:col>
      <xdr:colOff>57150</xdr:colOff>
      <xdr:row>0</xdr:row>
      <xdr:rowOff>0</xdr:rowOff>
    </xdr:from>
    <xdr:to>
      <xdr:col>1</xdr:col>
      <xdr:colOff>314325</xdr:colOff>
      <xdr:row>1</xdr:row>
      <xdr:rowOff>190500</xdr:rowOff>
    </xdr:to>
    <xdr:pic>
      <xdr:nvPicPr>
        <xdr:cNvPr id="3" name="Picture 6">
          <a:extLst>
            <a:ext uri="{FF2B5EF4-FFF2-40B4-BE49-F238E27FC236}">
              <a16:creationId xmlns:a16="http://schemas.microsoft.com/office/drawing/2014/main" id="{00000000-0008-0000-03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04850" cy="447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7"/>
  <sheetViews>
    <sheetView showZeros="0" view="pageBreakPreview" topLeftCell="A57" zoomScaleNormal="100" zoomScaleSheetLayoutView="100" workbookViewId="0">
      <selection activeCell="B53" sqref="B53"/>
    </sheetView>
  </sheetViews>
  <sheetFormatPr defaultRowHeight="14.25" x14ac:dyDescent="0.2"/>
  <cols>
    <col min="1" max="1" width="11.28515625" style="19" customWidth="1"/>
    <col min="2" max="2" width="38.7109375" style="11" customWidth="1"/>
    <col min="3" max="3" width="10.7109375" style="11" customWidth="1"/>
    <col min="4" max="4" width="35.42578125" style="37" customWidth="1"/>
    <col min="5" max="5" width="4.140625" style="4" customWidth="1"/>
    <col min="6" max="16384" width="9.140625" style="3"/>
  </cols>
  <sheetData>
    <row r="1" spans="1:6" ht="26.25" customHeight="1" x14ac:dyDescent="0.2">
      <c r="A1" s="1"/>
      <c r="B1" s="2" t="s">
        <v>31</v>
      </c>
      <c r="C1" s="3"/>
    </row>
    <row r="2" spans="1:6" ht="17.25" customHeight="1" x14ac:dyDescent="0.2">
      <c r="A2" s="1"/>
      <c r="B2" s="5" t="s">
        <v>32</v>
      </c>
      <c r="C2" s="3"/>
    </row>
    <row r="3" spans="1:6" s="8" customFormat="1" ht="18.75" customHeight="1" x14ac:dyDescent="0.25">
      <c r="A3" s="53"/>
      <c r="B3" s="54" t="s">
        <v>33</v>
      </c>
      <c r="C3" s="55"/>
      <c r="D3" s="61"/>
      <c r="E3" s="55"/>
      <c r="F3" s="7"/>
    </row>
    <row r="4" spans="1:6" ht="9.75" customHeight="1" x14ac:dyDescent="0.25">
      <c r="A4" s="9" t="s">
        <v>0</v>
      </c>
      <c r="B4" s="3"/>
      <c r="C4" s="3"/>
    </row>
    <row r="5" spans="1:6" ht="12" customHeight="1" x14ac:dyDescent="0.25">
      <c r="A5" s="9"/>
      <c r="B5" s="3"/>
      <c r="C5" s="3"/>
    </row>
    <row r="6" spans="1:6" ht="15" x14ac:dyDescent="0.2">
      <c r="A6" s="10"/>
    </row>
    <row r="7" spans="1:6" ht="18" x14ac:dyDescent="0.25">
      <c r="A7" s="10"/>
      <c r="B7" s="12" t="s">
        <v>153</v>
      </c>
      <c r="C7" s="12"/>
    </row>
    <row r="8" spans="1:6" ht="18" hidden="1" x14ac:dyDescent="0.25">
      <c r="A8" s="10"/>
      <c r="B8" s="12" t="s">
        <v>1</v>
      </c>
      <c r="C8" s="12"/>
    </row>
    <row r="9" spans="1:6" ht="15" x14ac:dyDescent="0.2">
      <c r="A9" s="10"/>
    </row>
    <row r="10" spans="1:6" ht="15" x14ac:dyDescent="0.25">
      <c r="A10" s="10"/>
      <c r="B10" s="13"/>
    </row>
    <row r="11" spans="1:6" ht="15" x14ac:dyDescent="0.25">
      <c r="A11" s="10"/>
      <c r="B11" s="13" t="s">
        <v>2</v>
      </c>
      <c r="C11" s="148" t="s">
        <v>146</v>
      </c>
      <c r="D11" s="149"/>
      <c r="E11" s="149"/>
    </row>
    <row r="12" spans="1:6" ht="24" customHeight="1" x14ac:dyDescent="0.25">
      <c r="A12" s="10"/>
      <c r="B12" s="13"/>
      <c r="C12" s="149"/>
      <c r="D12" s="149"/>
      <c r="E12" s="149"/>
    </row>
    <row r="13" spans="1:6" ht="15" x14ac:dyDescent="0.25">
      <c r="A13" s="10"/>
      <c r="B13" s="13"/>
    </row>
    <row r="14" spans="1:6" ht="15" x14ac:dyDescent="0.25">
      <c r="A14" s="10"/>
      <c r="B14" s="13" t="s">
        <v>3</v>
      </c>
      <c r="C14" s="11" t="s">
        <v>147</v>
      </c>
    </row>
    <row r="15" spans="1:6" ht="15" x14ac:dyDescent="0.25">
      <c r="A15" s="10"/>
      <c r="B15" s="13"/>
      <c r="C15" s="11" t="s">
        <v>148</v>
      </c>
    </row>
    <row r="16" spans="1:6" ht="15" x14ac:dyDescent="0.25">
      <c r="A16" s="10"/>
      <c r="B16" s="13"/>
      <c r="C16" s="11" t="s">
        <v>149</v>
      </c>
    </row>
    <row r="17" spans="1:6" ht="15" x14ac:dyDescent="0.25">
      <c r="A17" s="10"/>
      <c r="B17" s="13"/>
    </row>
    <row r="18" spans="1:6" ht="15" x14ac:dyDescent="0.25">
      <c r="A18" s="10"/>
      <c r="B18" s="13" t="s">
        <v>151</v>
      </c>
      <c r="C18" s="11" t="s">
        <v>152</v>
      </c>
    </row>
    <row r="19" spans="1:6" ht="15" x14ac:dyDescent="0.25">
      <c r="A19" s="10"/>
      <c r="B19" s="13"/>
    </row>
    <row r="20" spans="1:6" ht="15" x14ac:dyDescent="0.25">
      <c r="A20" s="10"/>
      <c r="B20" s="13" t="s">
        <v>4</v>
      </c>
      <c r="C20" s="11" t="s">
        <v>150</v>
      </c>
    </row>
    <row r="21" spans="1:6" ht="15" x14ac:dyDescent="0.25">
      <c r="A21" s="10"/>
      <c r="B21" s="13"/>
      <c r="C21" s="13"/>
    </row>
    <row r="22" spans="1:6" ht="15" x14ac:dyDescent="0.2">
      <c r="A22" s="10"/>
    </row>
    <row r="23" spans="1:6" ht="18" x14ac:dyDescent="0.25">
      <c r="A23" s="10"/>
      <c r="B23" s="12" t="s">
        <v>5</v>
      </c>
      <c r="C23" s="12"/>
    </row>
    <row r="24" spans="1:6" ht="15" x14ac:dyDescent="0.25">
      <c r="A24" s="10"/>
      <c r="B24" s="13"/>
      <c r="C24" s="13"/>
    </row>
    <row r="25" spans="1:6" ht="15" x14ac:dyDescent="0.25">
      <c r="A25" s="10"/>
      <c r="B25" s="13"/>
      <c r="C25" s="13"/>
    </row>
    <row r="26" spans="1:6" ht="15" x14ac:dyDescent="0.25">
      <c r="A26" s="10" t="s">
        <v>55</v>
      </c>
      <c r="B26" s="13" t="s">
        <v>212</v>
      </c>
      <c r="C26" s="13"/>
      <c r="D26" s="37">
        <f>D70</f>
        <v>0</v>
      </c>
      <c r="F26" s="14"/>
    </row>
    <row r="27" spans="1:6" ht="5.25" customHeight="1" x14ac:dyDescent="0.2">
      <c r="A27" s="10"/>
      <c r="B27" s="15"/>
      <c r="C27" s="15"/>
      <c r="F27" s="14"/>
    </row>
    <row r="28" spans="1:6" ht="15" x14ac:dyDescent="0.25">
      <c r="A28" s="10" t="s">
        <v>157</v>
      </c>
      <c r="B28" s="13" t="s">
        <v>156</v>
      </c>
      <c r="C28" s="13"/>
      <c r="D28" s="37">
        <f>D73</f>
        <v>0</v>
      </c>
      <c r="F28" s="14"/>
    </row>
    <row r="29" spans="1:6" ht="5.25" customHeight="1" x14ac:dyDescent="0.2">
      <c r="A29" s="10"/>
      <c r="B29" s="15"/>
      <c r="C29" s="15"/>
      <c r="F29" s="14"/>
    </row>
    <row r="30" spans="1:6" ht="15" x14ac:dyDescent="0.25">
      <c r="A30" s="10" t="s">
        <v>208</v>
      </c>
      <c r="B30" s="13" t="s">
        <v>209</v>
      </c>
      <c r="C30" s="13"/>
      <c r="D30" s="37">
        <f>D75</f>
        <v>0</v>
      </c>
      <c r="F30" s="14"/>
    </row>
    <row r="31" spans="1:6" ht="7.5" customHeight="1" x14ac:dyDescent="0.2">
      <c r="A31" s="10"/>
      <c r="B31" s="15"/>
      <c r="C31" s="15"/>
      <c r="F31" s="14"/>
    </row>
    <row r="32" spans="1:6" ht="15.75" thickBot="1" x14ac:dyDescent="0.3">
      <c r="A32" s="10"/>
      <c r="B32" s="13"/>
      <c r="C32" s="13"/>
    </row>
    <row r="33" spans="1:4" ht="16.5" thickTop="1" thickBot="1" x14ac:dyDescent="0.3">
      <c r="A33" s="10"/>
      <c r="B33" s="56" t="s">
        <v>6</v>
      </c>
      <c r="C33" s="56"/>
      <c r="D33" s="62">
        <f>SUM(D26:D30)</f>
        <v>0</v>
      </c>
    </row>
    <row r="34" spans="1:4" ht="10.5" customHeight="1" thickTop="1" x14ac:dyDescent="0.25">
      <c r="A34" s="10"/>
      <c r="B34" s="16"/>
      <c r="C34" s="16"/>
    </row>
    <row r="35" spans="1:4" ht="15" x14ac:dyDescent="0.2">
      <c r="A35" s="10"/>
      <c r="B35" s="17" t="s">
        <v>145</v>
      </c>
      <c r="C35" s="17"/>
      <c r="D35" s="37">
        <f>D33*0.22</f>
        <v>0</v>
      </c>
    </row>
    <row r="36" spans="1:4" ht="9.75" customHeight="1" thickBot="1" x14ac:dyDescent="0.3">
      <c r="A36" s="10"/>
      <c r="B36" s="16"/>
      <c r="C36" s="16"/>
    </row>
    <row r="37" spans="1:4" ht="20.100000000000001" customHeight="1" thickBot="1" x14ac:dyDescent="0.3">
      <c r="A37" s="10"/>
      <c r="B37" s="57" t="s">
        <v>47</v>
      </c>
      <c r="C37" s="57"/>
      <c r="D37" s="63">
        <f>D33+D35</f>
        <v>0</v>
      </c>
    </row>
    <row r="38" spans="1:4" ht="3.75" customHeight="1" thickBot="1" x14ac:dyDescent="0.3">
      <c r="A38" s="10"/>
      <c r="B38" s="58"/>
      <c r="C38" s="58"/>
      <c r="D38" s="64"/>
    </row>
    <row r="39" spans="1:4" ht="15" x14ac:dyDescent="0.25">
      <c r="A39" s="10"/>
      <c r="B39" s="16"/>
      <c r="C39" s="16"/>
    </row>
    <row r="40" spans="1:4" ht="15" x14ac:dyDescent="0.25">
      <c r="A40" s="10"/>
      <c r="B40" s="16"/>
      <c r="C40" s="16"/>
    </row>
    <row r="41" spans="1:4" ht="15" x14ac:dyDescent="0.25">
      <c r="A41" s="10"/>
      <c r="B41" s="16" t="s">
        <v>35</v>
      </c>
      <c r="C41" s="16"/>
    </row>
    <row r="42" spans="1:4" ht="15" x14ac:dyDescent="0.2">
      <c r="A42" s="10"/>
      <c r="B42" s="17" t="s">
        <v>36</v>
      </c>
      <c r="C42" s="17"/>
    </row>
    <row r="43" spans="1:4" ht="15" x14ac:dyDescent="0.2">
      <c r="A43" s="10"/>
      <c r="B43" s="17" t="s">
        <v>37</v>
      </c>
      <c r="C43" s="17"/>
    </row>
    <row r="44" spans="1:4" ht="15" x14ac:dyDescent="0.2">
      <c r="A44" s="10"/>
      <c r="B44" s="17" t="s">
        <v>38</v>
      </c>
      <c r="C44" s="17"/>
    </row>
    <row r="45" spans="1:4" ht="15" x14ac:dyDescent="0.2">
      <c r="A45" s="10"/>
      <c r="B45" s="17" t="s">
        <v>39</v>
      </c>
      <c r="C45" s="17"/>
    </row>
    <row r="46" spans="1:4" ht="15" hidden="1" x14ac:dyDescent="0.2">
      <c r="A46" s="10"/>
      <c r="B46" s="17" t="s">
        <v>7</v>
      </c>
      <c r="C46" s="17"/>
    </row>
    <row r="47" spans="1:4" ht="15" hidden="1" x14ac:dyDescent="0.2">
      <c r="A47" s="10"/>
      <c r="B47" s="17" t="s">
        <v>8</v>
      </c>
      <c r="C47" s="17"/>
    </row>
    <row r="48" spans="1:4" ht="15" x14ac:dyDescent="0.2">
      <c r="A48" s="10"/>
      <c r="B48" s="17" t="s">
        <v>40</v>
      </c>
      <c r="C48" s="17"/>
    </row>
    <row r="49" spans="1:6" ht="15" x14ac:dyDescent="0.2">
      <c r="A49" s="10"/>
      <c r="B49" s="17"/>
      <c r="C49" s="17"/>
    </row>
    <row r="50" spans="1:6" ht="15" x14ac:dyDescent="0.2">
      <c r="A50" s="10"/>
      <c r="B50" s="15"/>
      <c r="C50" s="15"/>
    </row>
    <row r="51" spans="1:6" ht="15" x14ac:dyDescent="0.2">
      <c r="A51" s="10"/>
      <c r="B51" s="15" t="s">
        <v>228</v>
      </c>
      <c r="C51" s="15"/>
    </row>
    <row r="52" spans="1:6" ht="15" x14ac:dyDescent="0.2">
      <c r="A52" s="10"/>
      <c r="B52" s="15"/>
      <c r="C52" s="15"/>
    </row>
    <row r="53" spans="1:6" ht="15" x14ac:dyDescent="0.2">
      <c r="A53" s="10"/>
      <c r="B53" s="15"/>
      <c r="C53" s="15"/>
    </row>
    <row r="54" spans="1:6" ht="15" x14ac:dyDescent="0.2">
      <c r="A54" s="10"/>
      <c r="B54" s="15"/>
      <c r="C54" s="15"/>
    </row>
    <row r="55" spans="1:6" ht="15" x14ac:dyDescent="0.2">
      <c r="A55" s="10"/>
      <c r="B55" s="15"/>
      <c r="C55" s="15"/>
    </row>
    <row r="56" spans="1:6" ht="15" x14ac:dyDescent="0.2">
      <c r="A56" s="10"/>
      <c r="B56" s="15"/>
      <c r="C56" s="15"/>
    </row>
    <row r="57" spans="1:6" ht="15" x14ac:dyDescent="0.2">
      <c r="A57" s="10"/>
      <c r="B57" s="15"/>
      <c r="C57" s="15"/>
    </row>
    <row r="58" spans="1:6" ht="15.75" x14ac:dyDescent="0.25">
      <c r="A58" s="10" t="s">
        <v>41</v>
      </c>
      <c r="B58" s="18" t="s">
        <v>213</v>
      </c>
      <c r="C58" s="18"/>
    </row>
    <row r="59" spans="1:6" ht="15" x14ac:dyDescent="0.2">
      <c r="A59" s="10"/>
      <c r="B59" s="15"/>
      <c r="C59" s="15"/>
    </row>
    <row r="60" spans="1:6" ht="15" customHeight="1" x14ac:dyDescent="0.2">
      <c r="A60" s="10" t="s">
        <v>42</v>
      </c>
      <c r="B60" s="15" t="s">
        <v>48</v>
      </c>
      <c r="C60" s="15"/>
      <c r="D60" s="65">
        <f>'Zunanja ureditev'!F72</f>
        <v>0</v>
      </c>
      <c r="E60" s="15"/>
      <c r="F60" s="14"/>
    </row>
    <row r="61" spans="1:6" ht="6.95" customHeight="1" x14ac:dyDescent="0.2">
      <c r="A61" s="10"/>
      <c r="B61" s="15"/>
      <c r="C61" s="15"/>
      <c r="D61" s="65"/>
      <c r="E61" s="15"/>
      <c r="F61" s="14"/>
    </row>
    <row r="62" spans="1:6" ht="15" customHeight="1" x14ac:dyDescent="0.2">
      <c r="A62" s="10" t="s">
        <v>43</v>
      </c>
      <c r="B62" s="15" t="s">
        <v>9</v>
      </c>
      <c r="C62" s="15"/>
      <c r="D62" s="65">
        <f>'Zunanja ureditev'!F104</f>
        <v>0</v>
      </c>
      <c r="E62" s="15"/>
      <c r="F62" s="14"/>
    </row>
    <row r="63" spans="1:6" ht="6.95" customHeight="1" x14ac:dyDescent="0.2">
      <c r="A63" s="10"/>
      <c r="B63" s="15"/>
      <c r="C63" s="15"/>
      <c r="D63" s="65"/>
      <c r="E63" s="15"/>
      <c r="F63" s="14"/>
    </row>
    <row r="64" spans="1:6" ht="15" customHeight="1" x14ac:dyDescent="0.2">
      <c r="A64" s="10" t="s">
        <v>44</v>
      </c>
      <c r="B64" s="15" t="s">
        <v>49</v>
      </c>
      <c r="C64" s="15"/>
      <c r="D64" s="65">
        <f>'Zunanja ureditev'!F139</f>
        <v>0</v>
      </c>
      <c r="E64" s="15"/>
      <c r="F64" s="14"/>
    </row>
    <row r="65" spans="1:6" ht="6.95" customHeight="1" x14ac:dyDescent="0.2">
      <c r="A65" s="10"/>
      <c r="B65" s="15"/>
      <c r="C65" s="15"/>
      <c r="D65" s="65"/>
      <c r="E65" s="15"/>
      <c r="F65" s="14"/>
    </row>
    <row r="66" spans="1:6" ht="15" customHeight="1" x14ac:dyDescent="0.2">
      <c r="A66" s="10" t="s">
        <v>45</v>
      </c>
      <c r="B66" s="15" t="s">
        <v>24</v>
      </c>
      <c r="C66" s="15"/>
      <c r="D66" s="65">
        <f>'Zunanja ureditev'!F261</f>
        <v>0</v>
      </c>
      <c r="E66" s="15"/>
      <c r="F66" s="14"/>
    </row>
    <row r="67" spans="1:6" ht="6.95" customHeight="1" x14ac:dyDescent="0.2">
      <c r="A67" s="10"/>
      <c r="B67" s="15"/>
      <c r="C67" s="15"/>
      <c r="D67" s="65"/>
      <c r="E67" s="15"/>
      <c r="F67" s="14"/>
    </row>
    <row r="68" spans="1:6" ht="15" customHeight="1" x14ac:dyDescent="0.2">
      <c r="A68" s="10" t="s">
        <v>46</v>
      </c>
      <c r="B68" s="15" t="s">
        <v>28</v>
      </c>
      <c r="C68" s="15"/>
      <c r="D68" s="65">
        <f>'Zunanja ureditev'!F322</f>
        <v>0</v>
      </c>
      <c r="E68" s="15"/>
      <c r="F68" s="14"/>
    </row>
    <row r="69" spans="1:6" ht="15" x14ac:dyDescent="0.2">
      <c r="A69" s="10"/>
      <c r="B69" s="15"/>
      <c r="C69" s="15"/>
    </row>
    <row r="70" spans="1:6" ht="15.75" thickBot="1" x14ac:dyDescent="0.3">
      <c r="A70" s="10"/>
      <c r="B70" s="59" t="s">
        <v>220</v>
      </c>
      <c r="C70" s="60"/>
      <c r="D70" s="66">
        <f>SUM(D60:D69)</f>
        <v>0</v>
      </c>
    </row>
    <row r="71" spans="1:6" ht="15.75" thickTop="1" x14ac:dyDescent="0.2">
      <c r="A71" s="10"/>
      <c r="B71" s="15"/>
      <c r="C71" s="15"/>
    </row>
    <row r="72" spans="1:6" ht="28.5" customHeight="1" x14ac:dyDescent="0.2">
      <c r="A72" s="10"/>
      <c r="B72" s="15"/>
      <c r="C72" s="15"/>
    </row>
    <row r="73" spans="1:6" ht="16.5" thickBot="1" x14ac:dyDescent="0.3">
      <c r="A73" s="10" t="s">
        <v>206</v>
      </c>
      <c r="B73" s="18" t="s">
        <v>156</v>
      </c>
      <c r="C73" s="18"/>
      <c r="D73" s="66">
        <f>SUM('Prestavitev ograje'!F91)</f>
        <v>0</v>
      </c>
    </row>
    <row r="74" spans="1:6" ht="21.75" customHeight="1" thickTop="1" x14ac:dyDescent="0.25">
      <c r="A74" s="10"/>
      <c r="B74" s="15"/>
      <c r="C74" s="15"/>
      <c r="D74" s="142"/>
      <c r="E74" s="15"/>
      <c r="F74" s="14"/>
    </row>
    <row r="75" spans="1:6" ht="16.5" thickBot="1" x14ac:dyDescent="0.3">
      <c r="A75" s="10" t="s">
        <v>207</v>
      </c>
      <c r="B75" s="18" t="s">
        <v>209</v>
      </c>
      <c r="C75" s="18"/>
      <c r="D75" s="66">
        <f>SUM('Oporni zid'!F125)</f>
        <v>0</v>
      </c>
    </row>
    <row r="76" spans="1:6" ht="16.5" thickTop="1" x14ac:dyDescent="0.25">
      <c r="A76" s="10"/>
      <c r="B76" s="18"/>
      <c r="C76" s="18"/>
    </row>
    <row r="77" spans="1:6" ht="15" x14ac:dyDescent="0.2">
      <c r="A77" s="10"/>
      <c r="B77" s="15"/>
      <c r="C77" s="15"/>
    </row>
  </sheetData>
  <mergeCells count="1">
    <mergeCell ref="C11:E12"/>
  </mergeCells>
  <phoneticPr fontId="1" type="noConversion"/>
  <pageMargins left="0.98425196850393704" right="0.15748031496062992" top="0.19685039370078741" bottom="0.78740157480314965" header="0.51181102362204722" footer="0.55118110236220474"/>
  <pageSetup scale="94" orientation="portrait" r:id="rId1"/>
  <headerFooter alignWithMargins="0">
    <oddFooter>&amp;L&amp;F&amp;C                            &amp;A&amp;R&amp;P od &amp;N</oddFooter>
  </headerFooter>
  <rowBreaks count="1" manualBreakCount="1">
    <brk id="55" max="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7"/>
  <sheetViews>
    <sheetView showZeros="0" view="pageBreakPreview" topLeftCell="A332" zoomScale="110" zoomScaleNormal="100" zoomScaleSheetLayoutView="110" workbookViewId="0">
      <selection activeCell="B136" sqref="B136"/>
    </sheetView>
  </sheetViews>
  <sheetFormatPr defaultRowHeight="15" x14ac:dyDescent="0.2"/>
  <cols>
    <col min="1" max="1" width="5.28515625" style="20" customWidth="1"/>
    <col min="2" max="2" width="38.42578125" style="35" customWidth="1"/>
    <col min="3" max="3" width="12.7109375" style="22" customWidth="1"/>
    <col min="4" max="4" width="10.42578125" style="22" hidden="1" customWidth="1"/>
    <col min="5" max="5" width="12.7109375" style="37" customWidth="1"/>
    <col min="6" max="6" width="16.42578125" style="37" customWidth="1"/>
    <col min="7" max="7" width="18.7109375" style="37" customWidth="1"/>
    <col min="8" max="16384" width="9.140625" style="3"/>
  </cols>
  <sheetData>
    <row r="1" spans="1:10" ht="26.25" customHeight="1" x14ac:dyDescent="0.2">
      <c r="B1" s="21" t="s">
        <v>31</v>
      </c>
    </row>
    <row r="2" spans="1:10" ht="17.25" customHeight="1" x14ac:dyDescent="0.2">
      <c r="B2" s="23" t="s">
        <v>32</v>
      </c>
    </row>
    <row r="3" spans="1:10" s="8" customFormat="1" ht="18.75" customHeight="1" x14ac:dyDescent="0.25">
      <c r="A3" s="24"/>
      <c r="B3" s="25" t="s">
        <v>34</v>
      </c>
      <c r="C3" s="26"/>
      <c r="D3" s="26"/>
      <c r="E3" s="68"/>
      <c r="F3" s="68"/>
      <c r="G3" s="68"/>
      <c r="H3" s="6"/>
      <c r="I3" s="7"/>
      <c r="J3" s="7"/>
    </row>
    <row r="4" spans="1:10" ht="9.75" customHeight="1" x14ac:dyDescent="0.25">
      <c r="A4" s="27" t="s">
        <v>0</v>
      </c>
      <c r="B4" s="28"/>
    </row>
    <row r="5" spans="1:10" ht="14.25" x14ac:dyDescent="0.2">
      <c r="A5" s="29" t="s">
        <v>10</v>
      </c>
      <c r="B5" s="30" t="s">
        <v>11</v>
      </c>
      <c r="C5" s="31" t="s">
        <v>12</v>
      </c>
      <c r="D5" s="31"/>
      <c r="E5" s="69" t="s">
        <v>13</v>
      </c>
      <c r="F5" s="69" t="s">
        <v>14</v>
      </c>
      <c r="G5" s="84"/>
    </row>
    <row r="6" spans="1:10" ht="8.25" customHeight="1" x14ac:dyDescent="0.2">
      <c r="B6" s="32"/>
      <c r="C6" s="33"/>
      <c r="D6" s="33"/>
      <c r="E6" s="67"/>
      <c r="F6" s="67"/>
      <c r="G6" s="67"/>
    </row>
    <row r="7" spans="1:10" ht="40.5" customHeight="1" x14ac:dyDescent="0.2">
      <c r="A7" s="20" t="s">
        <v>55</v>
      </c>
      <c r="B7" s="34" t="s">
        <v>214</v>
      </c>
    </row>
    <row r="8" spans="1:10" ht="27" customHeight="1" x14ac:dyDescent="0.2">
      <c r="A8" s="20" t="s">
        <v>50</v>
      </c>
      <c r="B8" s="34" t="s">
        <v>68</v>
      </c>
    </row>
    <row r="9" spans="1:10" ht="30" customHeight="1" x14ac:dyDescent="0.2">
      <c r="A9" s="20">
        <v>1.01</v>
      </c>
      <c r="B9" s="152" t="s">
        <v>69</v>
      </c>
      <c r="C9" s="152"/>
      <c r="D9" s="82"/>
    </row>
    <row r="10" spans="1:10" x14ac:dyDescent="0.2">
      <c r="B10" s="36" t="s">
        <v>56</v>
      </c>
      <c r="C10" s="22">
        <v>58.55</v>
      </c>
      <c r="E10" s="65"/>
      <c r="F10" s="37">
        <f>C10*E10</f>
        <v>0</v>
      </c>
    </row>
    <row r="11" spans="1:10" x14ac:dyDescent="0.2">
      <c r="B11" s="36"/>
      <c r="E11" s="65"/>
    </row>
    <row r="12" spans="1:10" ht="28.5" x14ac:dyDescent="0.2">
      <c r="A12" s="20">
        <v>1.02</v>
      </c>
      <c r="B12" s="36" t="s">
        <v>70</v>
      </c>
      <c r="E12" s="65"/>
    </row>
    <row r="13" spans="1:10" x14ac:dyDescent="0.2">
      <c r="B13" s="36"/>
      <c r="E13" s="65"/>
    </row>
    <row r="14" spans="1:10" x14ac:dyDescent="0.2">
      <c r="B14" s="36" t="s">
        <v>15</v>
      </c>
      <c r="C14" s="22">
        <v>6</v>
      </c>
      <c r="E14" s="65"/>
      <c r="F14" s="37">
        <f>C14*E14</f>
        <v>0</v>
      </c>
    </row>
    <row r="15" spans="1:10" x14ac:dyDescent="0.25">
      <c r="C15" s="78"/>
      <c r="D15" s="78"/>
    </row>
    <row r="16" spans="1:10" ht="44.25" customHeight="1" x14ac:dyDescent="0.2">
      <c r="A16" s="20">
        <v>1.03</v>
      </c>
      <c r="B16" s="152" t="s">
        <v>71</v>
      </c>
      <c r="C16" s="152"/>
      <c r="D16" s="82"/>
      <c r="E16" s="65"/>
    </row>
    <row r="17" spans="1:8" x14ac:dyDescent="0.2">
      <c r="B17" s="36" t="s">
        <v>58</v>
      </c>
      <c r="C17" s="96">
        <f>436.85-94</f>
        <v>342.85</v>
      </c>
      <c r="D17" s="81"/>
      <c r="E17" s="65"/>
      <c r="F17" s="37">
        <f>C17*E17</f>
        <v>0</v>
      </c>
    </row>
    <row r="19" spans="1:8" ht="46.5" customHeight="1" x14ac:dyDescent="0.2">
      <c r="A19" s="20">
        <f>A16+0.01</f>
        <v>1.04</v>
      </c>
      <c r="B19" s="152" t="s">
        <v>72</v>
      </c>
      <c r="C19" s="152"/>
      <c r="D19" s="82"/>
    </row>
    <row r="20" spans="1:8" x14ac:dyDescent="0.2">
      <c r="B20" s="36" t="s">
        <v>56</v>
      </c>
      <c r="C20" s="22">
        <v>120</v>
      </c>
      <c r="E20" s="65"/>
      <c r="F20" s="37">
        <f>C20*E20</f>
        <v>0</v>
      </c>
    </row>
    <row r="21" spans="1:8" x14ac:dyDescent="0.2">
      <c r="B21" s="36"/>
    </row>
    <row r="22" spans="1:8" ht="50.25" customHeight="1" x14ac:dyDescent="0.2">
      <c r="A22" s="20">
        <f>A19+0.01</f>
        <v>1.05</v>
      </c>
      <c r="B22" s="150" t="s">
        <v>60</v>
      </c>
      <c r="C22" s="151"/>
      <c r="D22" s="80"/>
    </row>
    <row r="23" spans="1:8" x14ac:dyDescent="0.2">
      <c r="B23" s="36" t="s">
        <v>61</v>
      </c>
      <c r="C23" s="22">
        <v>2</v>
      </c>
      <c r="E23" s="65"/>
      <c r="F23" s="37">
        <f>C23*E23</f>
        <v>0</v>
      </c>
    </row>
    <row r="24" spans="1:8" x14ac:dyDescent="0.2">
      <c r="B24" s="36"/>
    </row>
    <row r="25" spans="1:8" ht="44.25" customHeight="1" x14ac:dyDescent="0.2">
      <c r="A25" s="20">
        <f>A22+0.01</f>
        <v>1.06</v>
      </c>
      <c r="B25" s="150" t="s">
        <v>73</v>
      </c>
      <c r="C25" s="151"/>
      <c r="D25" s="80"/>
      <c r="H25" s="37"/>
    </row>
    <row r="26" spans="1:8" x14ac:dyDescent="0.2">
      <c r="B26" s="36" t="s">
        <v>15</v>
      </c>
      <c r="C26" s="22">
        <v>2</v>
      </c>
      <c r="E26" s="65"/>
      <c r="F26" s="37">
        <f>C26*E26</f>
        <v>0</v>
      </c>
    </row>
    <row r="28" spans="1:8" ht="28.5" x14ac:dyDescent="0.2">
      <c r="A28" s="20">
        <v>1.07</v>
      </c>
      <c r="B28" s="35" t="s">
        <v>63</v>
      </c>
    </row>
    <row r="30" spans="1:8" x14ac:dyDescent="0.2">
      <c r="B30" s="35" t="s">
        <v>56</v>
      </c>
      <c r="C30" s="22">
        <v>4.5999999999999996</v>
      </c>
      <c r="E30" s="65"/>
      <c r="F30" s="37">
        <f>C30*E30</f>
        <v>0</v>
      </c>
    </row>
    <row r="32" spans="1:8" ht="42.75" x14ac:dyDescent="0.2">
      <c r="A32" s="20">
        <v>1.08</v>
      </c>
      <c r="B32" s="35" t="s">
        <v>123</v>
      </c>
    </row>
    <row r="34" spans="1:6" s="3" customFormat="1" x14ac:dyDescent="0.2">
      <c r="A34" s="20"/>
      <c r="B34" s="35" t="s">
        <v>56</v>
      </c>
      <c r="C34" s="22">
        <v>43</v>
      </c>
      <c r="D34" s="22"/>
      <c r="E34" s="65"/>
      <c r="F34" s="37">
        <f>C34*E34</f>
        <v>0</v>
      </c>
    </row>
    <row r="36" spans="1:6" s="3" customFormat="1" ht="42.75" x14ac:dyDescent="0.2">
      <c r="A36" s="20">
        <v>1.0900000000000001</v>
      </c>
      <c r="B36" s="35" t="s">
        <v>74</v>
      </c>
      <c r="C36" s="22"/>
      <c r="D36" s="22"/>
      <c r="E36" s="37"/>
      <c r="F36" s="37"/>
    </row>
    <row r="38" spans="1:6" s="3" customFormat="1" x14ac:dyDescent="0.2">
      <c r="A38" s="20"/>
      <c r="B38" s="35" t="s">
        <v>58</v>
      </c>
      <c r="C38" s="22">
        <v>12</v>
      </c>
      <c r="D38" s="22"/>
      <c r="E38" s="65"/>
      <c r="F38" s="37">
        <f>C38*E38</f>
        <v>0</v>
      </c>
    </row>
    <row r="40" spans="1:6" s="3" customFormat="1" ht="42.75" x14ac:dyDescent="0.2">
      <c r="A40" s="20">
        <v>1.1000000000000001</v>
      </c>
      <c r="B40" s="35" t="s">
        <v>124</v>
      </c>
      <c r="C40" s="22"/>
      <c r="D40" s="22"/>
      <c r="E40" s="37"/>
      <c r="F40" s="37"/>
    </row>
    <row r="42" spans="1:6" s="3" customFormat="1" x14ac:dyDescent="0.2">
      <c r="A42" s="20"/>
      <c r="B42" s="35" t="s">
        <v>15</v>
      </c>
      <c r="C42" s="22">
        <v>2</v>
      </c>
      <c r="D42" s="22"/>
      <c r="E42" s="65"/>
      <c r="F42" s="37">
        <f>C42*E42</f>
        <v>0</v>
      </c>
    </row>
    <row r="44" spans="1:6" s="3" customFormat="1" ht="28.5" x14ac:dyDescent="0.2">
      <c r="A44" s="20">
        <v>1.1100000000000001</v>
      </c>
      <c r="B44" s="35" t="s">
        <v>75</v>
      </c>
      <c r="C44" s="22"/>
      <c r="D44" s="22"/>
      <c r="E44" s="37"/>
      <c r="F44" s="37"/>
    </row>
    <row r="46" spans="1:6" s="3" customFormat="1" x14ac:dyDescent="0.2">
      <c r="A46" s="20"/>
      <c r="B46" s="35" t="s">
        <v>77</v>
      </c>
      <c r="C46" s="22">
        <v>10</v>
      </c>
      <c r="D46" s="22"/>
      <c r="E46" s="65"/>
      <c r="F46" s="37">
        <f>C46*E46</f>
        <v>0</v>
      </c>
    </row>
    <row r="48" spans="1:6" s="3" customFormat="1" ht="42.75" x14ac:dyDescent="0.2">
      <c r="A48" s="20">
        <v>1.1200000000000001</v>
      </c>
      <c r="B48" s="35" t="s">
        <v>116</v>
      </c>
      <c r="C48" s="22"/>
      <c r="D48" s="22"/>
      <c r="E48" s="37"/>
      <c r="F48" s="37"/>
    </row>
    <row r="50" spans="1:6" s="3" customFormat="1" x14ac:dyDescent="0.2">
      <c r="A50" s="20"/>
      <c r="B50" s="35" t="s">
        <v>56</v>
      </c>
      <c r="C50" s="22">
        <v>3</v>
      </c>
      <c r="D50" s="22"/>
      <c r="E50" s="65"/>
      <c r="F50" s="37">
        <f>C50*E50</f>
        <v>0</v>
      </c>
    </row>
    <row r="52" spans="1:6" s="3" customFormat="1" ht="71.25" x14ac:dyDescent="0.2">
      <c r="A52" s="20">
        <v>1.1299999999999999</v>
      </c>
      <c r="B52" s="35" t="s">
        <v>120</v>
      </c>
      <c r="C52" s="22"/>
      <c r="D52" s="22"/>
      <c r="E52" s="37"/>
      <c r="F52" s="37"/>
    </row>
    <row r="54" spans="1:6" s="3" customFormat="1" x14ac:dyDescent="0.2">
      <c r="A54" s="20"/>
      <c r="B54" s="35" t="s">
        <v>56</v>
      </c>
      <c r="C54" s="22">
        <v>27.5</v>
      </c>
      <c r="D54" s="22"/>
      <c r="E54" s="65"/>
      <c r="F54" s="37">
        <f>C54*E54</f>
        <v>0</v>
      </c>
    </row>
    <row r="56" spans="1:6" s="3" customFormat="1" ht="71.25" x14ac:dyDescent="0.2">
      <c r="A56" s="20">
        <v>1.1399999999999999</v>
      </c>
      <c r="B56" s="35" t="s">
        <v>125</v>
      </c>
      <c r="C56" s="22"/>
      <c r="D56" s="22"/>
      <c r="E56" s="37"/>
      <c r="F56" s="37"/>
    </row>
    <row r="58" spans="1:6" s="3" customFormat="1" x14ac:dyDescent="0.2">
      <c r="A58" s="20"/>
      <c r="B58" s="35" t="s">
        <v>56</v>
      </c>
      <c r="C58" s="22">
        <v>7.5</v>
      </c>
      <c r="D58" s="22"/>
      <c r="E58" s="65"/>
      <c r="F58" s="37">
        <f>C58*E58</f>
        <v>0</v>
      </c>
    </row>
    <row r="60" spans="1:6" s="3" customFormat="1" ht="28.5" x14ac:dyDescent="0.2">
      <c r="A60" s="20">
        <v>1.1499999999999999</v>
      </c>
      <c r="B60" s="35" t="s">
        <v>76</v>
      </c>
      <c r="C60" s="22"/>
      <c r="D60" s="22"/>
      <c r="E60" s="37"/>
      <c r="F60" s="37"/>
    </row>
    <row r="62" spans="1:6" s="3" customFormat="1" x14ac:dyDescent="0.2">
      <c r="A62" s="20"/>
      <c r="B62" s="35" t="s">
        <v>15</v>
      </c>
      <c r="C62" s="22">
        <v>1</v>
      </c>
      <c r="D62" s="22"/>
      <c r="E62" s="65"/>
      <c r="F62" s="37">
        <f>C62*E62</f>
        <v>0</v>
      </c>
    </row>
    <row r="64" spans="1:6" s="3" customFormat="1" ht="57" x14ac:dyDescent="0.2">
      <c r="A64" s="20">
        <v>1.1599999999999999</v>
      </c>
      <c r="B64" s="35" t="s">
        <v>117</v>
      </c>
      <c r="C64" s="22"/>
      <c r="D64" s="22"/>
      <c r="E64" s="37"/>
      <c r="F64" s="37"/>
    </row>
    <row r="66" spans="1:7" x14ac:dyDescent="0.2">
      <c r="B66" s="35" t="s">
        <v>15</v>
      </c>
      <c r="C66" s="22">
        <v>2</v>
      </c>
      <c r="E66" s="65"/>
      <c r="F66" s="37">
        <f>C66*E66</f>
        <v>0</v>
      </c>
    </row>
    <row r="68" spans="1:7" ht="57" x14ac:dyDescent="0.2">
      <c r="A68" s="20">
        <v>1.17</v>
      </c>
      <c r="B68" s="35" t="s">
        <v>144</v>
      </c>
      <c r="E68" s="65"/>
    </row>
    <row r="69" spans="1:7" x14ac:dyDescent="0.2">
      <c r="E69" s="65"/>
    </row>
    <row r="70" spans="1:7" x14ac:dyDescent="0.2">
      <c r="B70" s="35" t="s">
        <v>15</v>
      </c>
      <c r="C70" s="22">
        <v>1</v>
      </c>
      <c r="E70" s="65"/>
      <c r="F70" s="37">
        <f>C70*E70</f>
        <v>0</v>
      </c>
    </row>
    <row r="72" spans="1:7" ht="15.75" thickBot="1" x14ac:dyDescent="0.3">
      <c r="A72" s="88"/>
      <c r="B72" s="38" t="s">
        <v>62</v>
      </c>
      <c r="C72" s="39"/>
      <c r="D72" s="39"/>
      <c r="E72" s="70"/>
      <c r="F72" s="71">
        <f>SUM(F10:F70)</f>
        <v>0</v>
      </c>
      <c r="G72" s="72"/>
    </row>
    <row r="73" spans="1:7" ht="15.75" thickTop="1" x14ac:dyDescent="0.2">
      <c r="A73" s="40"/>
      <c r="B73" s="32"/>
      <c r="C73" s="33"/>
      <c r="D73" s="33"/>
      <c r="E73" s="67"/>
    </row>
    <row r="74" spans="1:7" x14ac:dyDescent="0.25">
      <c r="A74" s="40"/>
      <c r="B74" s="42"/>
      <c r="C74" s="33"/>
      <c r="D74" s="33"/>
      <c r="E74" s="67"/>
      <c r="F74" s="72"/>
      <c r="G74" s="72"/>
    </row>
    <row r="75" spans="1:7" x14ac:dyDescent="0.25">
      <c r="A75" s="41" t="s">
        <v>51</v>
      </c>
      <c r="B75" s="44" t="s">
        <v>9</v>
      </c>
    </row>
    <row r="76" spans="1:7" x14ac:dyDescent="0.2">
      <c r="A76" s="43"/>
      <c r="B76" s="36"/>
    </row>
    <row r="77" spans="1:7" ht="58.5" customHeight="1" x14ac:dyDescent="0.2">
      <c r="A77" s="20">
        <v>2.0099999999999998</v>
      </c>
      <c r="B77" s="150" t="s">
        <v>78</v>
      </c>
      <c r="C77" s="151"/>
      <c r="D77" s="80"/>
    </row>
    <row r="78" spans="1:7" x14ac:dyDescent="0.2">
      <c r="B78" s="36" t="s">
        <v>17</v>
      </c>
      <c r="C78" s="81">
        <v>46.55</v>
      </c>
      <c r="D78" s="81"/>
      <c r="E78" s="65"/>
      <c r="F78" s="37">
        <f>C78*E78</f>
        <v>0</v>
      </c>
    </row>
    <row r="79" spans="1:7" x14ac:dyDescent="0.2">
      <c r="B79" s="36"/>
    </row>
    <row r="80" spans="1:7" ht="43.5" customHeight="1" x14ac:dyDescent="0.2">
      <c r="A80" s="20">
        <v>2.02</v>
      </c>
      <c r="B80" s="150" t="s">
        <v>79</v>
      </c>
      <c r="C80" s="151"/>
      <c r="D80" s="80"/>
    </row>
    <row r="81" spans="1:6" s="3" customFormat="1" x14ac:dyDescent="0.2">
      <c r="A81" s="20"/>
      <c r="B81" s="36"/>
      <c r="C81" s="22"/>
      <c r="D81" s="22"/>
      <c r="E81" s="37"/>
      <c r="F81" s="37"/>
    </row>
    <row r="82" spans="1:6" s="3" customFormat="1" x14ac:dyDescent="0.2">
      <c r="A82" s="20"/>
      <c r="B82" s="36" t="s">
        <v>57</v>
      </c>
      <c r="C82" s="96">
        <f>478.93-94*0.7</f>
        <v>413.13</v>
      </c>
      <c r="D82" s="81"/>
      <c r="E82" s="65"/>
      <c r="F82" s="37">
        <f>C82*E82</f>
        <v>0</v>
      </c>
    </row>
    <row r="83" spans="1:6" s="3" customFormat="1" x14ac:dyDescent="0.2">
      <c r="A83" s="20"/>
      <c r="B83" s="36"/>
      <c r="C83" s="22"/>
      <c r="D83" s="22"/>
      <c r="E83" s="37"/>
      <c r="F83" s="37"/>
    </row>
    <row r="84" spans="1:6" s="3" customFormat="1" ht="27" customHeight="1" x14ac:dyDescent="0.2">
      <c r="A84" s="20">
        <v>2.0299999999999998</v>
      </c>
      <c r="B84" s="150" t="s">
        <v>64</v>
      </c>
      <c r="C84" s="151"/>
      <c r="D84" s="80"/>
      <c r="E84" s="37"/>
      <c r="F84" s="37"/>
    </row>
    <row r="85" spans="1:6" s="3" customFormat="1" x14ac:dyDescent="0.2">
      <c r="A85" s="20"/>
      <c r="B85" s="36" t="s">
        <v>58</v>
      </c>
      <c r="C85" s="96">
        <f>602.79-94</f>
        <v>508.79</v>
      </c>
      <c r="D85" s="81"/>
      <c r="E85" s="37"/>
      <c r="F85" s="37">
        <f>C85*E85</f>
        <v>0</v>
      </c>
    </row>
    <row r="86" spans="1:6" s="3" customFormat="1" x14ac:dyDescent="0.2">
      <c r="A86" s="20"/>
      <c r="B86" s="36"/>
      <c r="C86" s="22"/>
      <c r="D86" s="22"/>
      <c r="E86" s="37"/>
      <c r="F86" s="37"/>
    </row>
    <row r="87" spans="1:6" s="3" customFormat="1" ht="44.25" customHeight="1" x14ac:dyDescent="0.2">
      <c r="A87" s="20">
        <v>2.04</v>
      </c>
      <c r="B87" s="150" t="s">
        <v>80</v>
      </c>
      <c r="C87" s="151"/>
      <c r="D87" s="80"/>
      <c r="E87" s="37"/>
      <c r="F87" s="37"/>
    </row>
    <row r="88" spans="1:6" s="3" customFormat="1" x14ac:dyDescent="0.2">
      <c r="A88" s="20"/>
      <c r="B88" s="36"/>
      <c r="C88" s="22"/>
      <c r="D88" s="22"/>
      <c r="E88" s="37"/>
      <c r="F88" s="37"/>
    </row>
    <row r="89" spans="1:6" s="3" customFormat="1" x14ac:dyDescent="0.2">
      <c r="A89" s="20"/>
      <c r="B89" s="36" t="s">
        <v>57</v>
      </c>
      <c r="C89" s="81">
        <v>18.079999999999998</v>
      </c>
      <c r="D89" s="81"/>
      <c r="E89" s="65"/>
      <c r="F89" s="37">
        <f>C89*E89</f>
        <v>0</v>
      </c>
    </row>
    <row r="90" spans="1:6" s="3" customFormat="1" x14ac:dyDescent="0.2">
      <c r="A90" s="20"/>
      <c r="B90" s="36"/>
      <c r="C90" s="22"/>
      <c r="D90" s="22"/>
      <c r="E90" s="37"/>
      <c r="F90" s="37"/>
    </row>
    <row r="91" spans="1:6" s="3" customFormat="1" x14ac:dyDescent="0.2">
      <c r="A91" s="20"/>
      <c r="B91" s="36"/>
      <c r="C91" s="22"/>
      <c r="D91" s="22"/>
      <c r="E91" s="37"/>
      <c r="F91" s="37"/>
    </row>
    <row r="92" spans="1:6" s="3" customFormat="1" ht="47.25" customHeight="1" x14ac:dyDescent="0.2">
      <c r="A92" s="20">
        <v>2.0499999999999998</v>
      </c>
      <c r="B92" s="150" t="s">
        <v>65</v>
      </c>
      <c r="C92" s="151"/>
      <c r="D92" s="80"/>
      <c r="E92" s="37"/>
      <c r="F92" s="37"/>
    </row>
    <row r="93" spans="1:6" s="3" customFormat="1" x14ac:dyDescent="0.2">
      <c r="A93" s="20"/>
      <c r="B93" s="36" t="s">
        <v>58</v>
      </c>
      <c r="C93" s="81">
        <v>11.73</v>
      </c>
      <c r="D93" s="81"/>
      <c r="E93" s="65"/>
      <c r="F93" s="37">
        <f>C93*E93</f>
        <v>0</v>
      </c>
    </row>
    <row r="94" spans="1:6" s="3" customFormat="1" x14ac:dyDescent="0.2">
      <c r="A94" s="20"/>
      <c r="B94" s="36"/>
      <c r="C94" s="81"/>
      <c r="D94" s="81"/>
      <c r="E94" s="65"/>
      <c r="F94" s="37"/>
    </row>
    <row r="95" spans="1:6" s="3" customFormat="1" ht="30.75" customHeight="1" x14ac:dyDescent="0.2">
      <c r="A95" s="20">
        <v>2.06</v>
      </c>
      <c r="B95" s="36" t="s">
        <v>81</v>
      </c>
      <c r="C95" s="81"/>
      <c r="D95" s="81"/>
      <c r="E95" s="65"/>
      <c r="F95" s="37"/>
    </row>
    <row r="96" spans="1:6" s="3" customFormat="1" x14ac:dyDescent="0.2">
      <c r="A96" s="20"/>
      <c r="B96" s="36"/>
      <c r="C96" s="81"/>
      <c r="D96" s="81"/>
      <c r="E96" s="65"/>
      <c r="F96" s="37"/>
    </row>
    <row r="97" spans="1:7" x14ac:dyDescent="0.2">
      <c r="B97" s="36" t="s">
        <v>57</v>
      </c>
      <c r="C97" s="81">
        <v>20.87</v>
      </c>
      <c r="D97" s="81"/>
      <c r="E97" s="65"/>
      <c r="F97" s="37">
        <f>C97*E97</f>
        <v>0</v>
      </c>
    </row>
    <row r="98" spans="1:7" x14ac:dyDescent="0.2">
      <c r="B98" s="36"/>
      <c r="C98" s="81"/>
      <c r="D98" s="81"/>
      <c r="E98" s="65"/>
    </row>
    <row r="99" spans="1:7" ht="42.75" x14ac:dyDescent="0.2">
      <c r="A99" s="20">
        <v>2.0699999999999998</v>
      </c>
      <c r="B99" s="36" t="s">
        <v>82</v>
      </c>
      <c r="C99" s="81"/>
      <c r="D99" s="81"/>
      <c r="E99" s="65"/>
    </row>
    <row r="100" spans="1:7" x14ac:dyDescent="0.2">
      <c r="B100" s="36"/>
      <c r="C100" s="81"/>
      <c r="D100" s="81"/>
      <c r="E100" s="65"/>
    </row>
    <row r="101" spans="1:7" x14ac:dyDescent="0.2">
      <c r="B101" s="36" t="s">
        <v>57</v>
      </c>
      <c r="C101" s="96">
        <f>458.06-94*0.7</f>
        <v>392.26</v>
      </c>
      <c r="D101" s="81"/>
      <c r="E101" s="65"/>
      <c r="F101" s="37">
        <f>C101*E101</f>
        <v>0</v>
      </c>
    </row>
    <row r="102" spans="1:7" hidden="1" x14ac:dyDescent="0.2">
      <c r="B102" s="36"/>
      <c r="C102" s="81"/>
      <c r="D102" s="81"/>
      <c r="E102" s="65"/>
    </row>
    <row r="103" spans="1:7" x14ac:dyDescent="0.2">
      <c r="B103" s="36"/>
    </row>
    <row r="104" spans="1:7" ht="16.7" customHeight="1" thickBot="1" x14ac:dyDescent="0.3">
      <c r="A104" s="86"/>
      <c r="B104" s="38" t="s">
        <v>18</v>
      </c>
      <c r="C104" s="39"/>
      <c r="D104" s="39"/>
      <c r="E104" s="70"/>
      <c r="F104" s="71">
        <f>SUM(F77:F103)</f>
        <v>0</v>
      </c>
      <c r="G104" s="72"/>
    </row>
    <row r="105" spans="1:7" s="47" customFormat="1" ht="15.75" thickTop="1" x14ac:dyDescent="0.25">
      <c r="A105" s="40"/>
      <c r="B105" s="45"/>
      <c r="C105" s="46"/>
      <c r="D105" s="46"/>
      <c r="E105" s="73"/>
      <c r="F105" s="74"/>
      <c r="G105" s="74"/>
    </row>
    <row r="106" spans="1:7" x14ac:dyDescent="0.25">
      <c r="A106" s="20" t="s">
        <v>52</v>
      </c>
      <c r="B106" s="44" t="s">
        <v>19</v>
      </c>
    </row>
    <row r="107" spans="1:7" x14ac:dyDescent="0.2">
      <c r="A107" s="41"/>
      <c r="B107" s="36"/>
    </row>
    <row r="108" spans="1:7" ht="40.5" customHeight="1" x14ac:dyDescent="0.2">
      <c r="A108" s="43">
        <v>3.01</v>
      </c>
      <c r="B108" s="150" t="s">
        <v>154</v>
      </c>
      <c r="C108" s="151"/>
      <c r="D108" s="80"/>
    </row>
    <row r="109" spans="1:7" s="91" customFormat="1" x14ac:dyDescent="0.2">
      <c r="A109" s="20"/>
      <c r="B109" s="36" t="s">
        <v>17</v>
      </c>
      <c r="C109" s="94">
        <f>332.72-94*0.4</f>
        <v>295.12</v>
      </c>
      <c r="D109" s="89"/>
      <c r="E109" s="90"/>
      <c r="F109" s="90">
        <f>C109*E109</f>
        <v>0</v>
      </c>
      <c r="G109" s="90"/>
    </row>
    <row r="110" spans="1:7" x14ac:dyDescent="0.2">
      <c r="B110" s="36"/>
    </row>
    <row r="111" spans="1:7" ht="48.75" customHeight="1" x14ac:dyDescent="0.2">
      <c r="A111" s="20">
        <v>3.02</v>
      </c>
      <c r="B111" s="150" t="s">
        <v>20</v>
      </c>
      <c r="C111" s="151"/>
      <c r="D111" s="80"/>
    </row>
    <row r="112" spans="1:7" s="91" customFormat="1" x14ac:dyDescent="0.2">
      <c r="A112" s="20"/>
      <c r="B112" s="36" t="s">
        <v>16</v>
      </c>
      <c r="C112" s="89">
        <v>440.51</v>
      </c>
      <c r="D112" s="89"/>
      <c r="E112" s="90"/>
      <c r="F112" s="90">
        <f>C112*E112</f>
        <v>0</v>
      </c>
      <c r="G112" s="90"/>
    </row>
    <row r="113" spans="1:6" s="3" customFormat="1" x14ac:dyDescent="0.2">
      <c r="A113" s="20"/>
      <c r="B113" s="36"/>
      <c r="C113" s="22"/>
      <c r="D113" s="22"/>
      <c r="E113" s="37"/>
      <c r="F113" s="37"/>
    </row>
    <row r="114" spans="1:6" s="3" customFormat="1" ht="45" customHeight="1" x14ac:dyDescent="0.2">
      <c r="A114" s="20">
        <v>3.03</v>
      </c>
      <c r="B114" s="150" t="s">
        <v>30</v>
      </c>
      <c r="C114" s="151"/>
      <c r="D114" s="80"/>
      <c r="E114" s="37"/>
      <c r="F114" s="37"/>
    </row>
    <row r="115" spans="1:6" s="3" customFormat="1" x14ac:dyDescent="0.2">
      <c r="A115" s="20"/>
      <c r="B115" s="36" t="s">
        <v>21</v>
      </c>
      <c r="C115" s="22">
        <v>19</v>
      </c>
      <c r="D115" s="22"/>
      <c r="E115" s="37"/>
      <c r="F115" s="37">
        <f>C115*E115</f>
        <v>0</v>
      </c>
    </row>
    <row r="116" spans="1:6" s="3" customFormat="1" x14ac:dyDescent="0.2">
      <c r="A116" s="20"/>
      <c r="B116" s="36"/>
      <c r="C116" s="22"/>
      <c r="D116" s="22"/>
      <c r="E116" s="37"/>
      <c r="F116" s="37"/>
    </row>
    <row r="117" spans="1:6" s="3" customFormat="1" x14ac:dyDescent="0.2">
      <c r="A117" s="20"/>
      <c r="B117" s="36"/>
      <c r="C117" s="22"/>
      <c r="D117" s="22"/>
      <c r="E117" s="37"/>
      <c r="F117" s="37"/>
    </row>
    <row r="118" spans="1:6" s="3" customFormat="1" ht="42.75" customHeight="1" x14ac:dyDescent="0.2">
      <c r="A118" s="20">
        <v>3.04</v>
      </c>
      <c r="B118" s="150" t="s">
        <v>83</v>
      </c>
      <c r="C118" s="151"/>
      <c r="D118" s="80"/>
      <c r="E118" s="37"/>
      <c r="F118" s="37"/>
    </row>
    <row r="119" spans="1:6" s="3" customFormat="1" x14ac:dyDescent="0.2">
      <c r="A119" s="20"/>
      <c r="B119" s="36" t="s">
        <v>58</v>
      </c>
      <c r="C119" s="22">
        <v>440.51</v>
      </c>
      <c r="D119" s="22"/>
      <c r="E119" s="65"/>
      <c r="F119" s="37">
        <f>C119*E119</f>
        <v>0</v>
      </c>
    </row>
    <row r="120" spans="1:6" s="3" customFormat="1" x14ac:dyDescent="0.2">
      <c r="A120" s="20"/>
      <c r="B120" s="36"/>
      <c r="C120" s="22"/>
      <c r="D120" s="22"/>
      <c r="E120" s="65"/>
      <c r="F120" s="37"/>
    </row>
    <row r="121" spans="1:6" s="3" customFormat="1" x14ac:dyDescent="0.2">
      <c r="A121" s="20"/>
      <c r="B121" s="36"/>
      <c r="C121" s="22"/>
      <c r="D121" s="22"/>
      <c r="E121" s="37"/>
      <c r="F121" s="37"/>
    </row>
    <row r="122" spans="1:6" s="3" customFormat="1" ht="42" customHeight="1" x14ac:dyDescent="0.2">
      <c r="A122" s="20">
        <v>3.05</v>
      </c>
      <c r="B122" s="150" t="s">
        <v>84</v>
      </c>
      <c r="C122" s="151"/>
      <c r="D122" s="80"/>
      <c r="E122" s="37"/>
      <c r="F122" s="37"/>
    </row>
    <row r="123" spans="1:6" s="3" customFormat="1" x14ac:dyDescent="0.2">
      <c r="A123" s="20"/>
      <c r="B123" s="36" t="s">
        <v>22</v>
      </c>
      <c r="C123" s="22">
        <v>440.51</v>
      </c>
      <c r="D123" s="22"/>
      <c r="E123" s="37"/>
      <c r="F123" s="37">
        <f>C123*E123</f>
        <v>0</v>
      </c>
    </row>
    <row r="124" spans="1:6" s="3" customFormat="1" x14ac:dyDescent="0.2">
      <c r="A124" s="20"/>
      <c r="B124" s="36"/>
      <c r="C124" s="22"/>
      <c r="D124" s="22"/>
      <c r="E124" s="37"/>
      <c r="F124" s="37"/>
    </row>
    <row r="125" spans="1:6" s="3" customFormat="1" ht="51.75" customHeight="1" x14ac:dyDescent="0.2">
      <c r="A125" s="20">
        <v>3.06</v>
      </c>
      <c r="B125" s="150" t="s">
        <v>126</v>
      </c>
      <c r="C125" s="151"/>
      <c r="D125" s="80"/>
      <c r="E125" s="37"/>
      <c r="F125" s="37"/>
    </row>
    <row r="126" spans="1:6" s="3" customFormat="1" x14ac:dyDescent="0.2">
      <c r="A126" s="20"/>
      <c r="B126" s="36" t="s">
        <v>22</v>
      </c>
      <c r="C126" s="22">
        <v>36.450000000000003</v>
      </c>
      <c r="D126" s="22"/>
      <c r="E126" s="37"/>
      <c r="F126" s="37">
        <f>C126*E126</f>
        <v>0</v>
      </c>
    </row>
    <row r="127" spans="1:6" s="3" customFormat="1" x14ac:dyDescent="0.2">
      <c r="A127" s="20"/>
      <c r="B127" s="36"/>
      <c r="C127" s="22"/>
      <c r="D127" s="22"/>
      <c r="E127" s="37"/>
      <c r="F127" s="37"/>
    </row>
    <row r="128" spans="1:6" s="3" customFormat="1" ht="37.5" customHeight="1" x14ac:dyDescent="0.2">
      <c r="A128" s="20">
        <v>3.07</v>
      </c>
      <c r="B128" s="150" t="s">
        <v>85</v>
      </c>
      <c r="C128" s="151"/>
      <c r="D128" s="80"/>
      <c r="E128" s="37"/>
      <c r="F128" s="37"/>
    </row>
    <row r="129" spans="1:7" x14ac:dyDescent="0.2">
      <c r="B129" s="36" t="s">
        <v>58</v>
      </c>
      <c r="C129" s="81">
        <v>36.450000000000003</v>
      </c>
      <c r="D129" s="81"/>
      <c r="E129" s="65"/>
      <c r="F129" s="37">
        <f>C129*E129</f>
        <v>0</v>
      </c>
    </row>
    <row r="130" spans="1:7" x14ac:dyDescent="0.2">
      <c r="B130" s="36"/>
    </row>
    <row r="131" spans="1:7" ht="52.5" customHeight="1" x14ac:dyDescent="0.2">
      <c r="A131" s="20">
        <v>3.08</v>
      </c>
      <c r="B131" s="150" t="s">
        <v>225</v>
      </c>
      <c r="C131" s="161"/>
      <c r="D131" s="80"/>
    </row>
    <row r="132" spans="1:7" s="91" customFormat="1" x14ac:dyDescent="0.2">
      <c r="A132" s="20"/>
      <c r="B132" s="36" t="s">
        <v>57</v>
      </c>
      <c r="C132" s="95">
        <f>84*0.3*2</f>
        <v>50.4</v>
      </c>
      <c r="D132" s="92"/>
      <c r="E132" s="93"/>
      <c r="F132" s="90">
        <f>C132*E132</f>
        <v>0</v>
      </c>
      <c r="G132" s="90"/>
    </row>
    <row r="133" spans="1:7" x14ac:dyDescent="0.2">
      <c r="B133" s="36"/>
      <c r="C133" s="92"/>
      <c r="E133" s="65"/>
    </row>
    <row r="134" spans="1:7" s="91" customFormat="1" x14ac:dyDescent="0.2">
      <c r="A134" s="20"/>
      <c r="B134" s="36"/>
      <c r="C134" s="146"/>
      <c r="D134" s="92"/>
      <c r="E134" s="93"/>
      <c r="F134" s="90"/>
      <c r="G134" s="90"/>
    </row>
    <row r="135" spans="1:7" x14ac:dyDescent="0.2">
      <c r="B135" s="36"/>
      <c r="E135" s="65"/>
    </row>
    <row r="136" spans="1:7" ht="42.75" x14ac:dyDescent="0.2">
      <c r="A136" s="20">
        <v>3.09</v>
      </c>
      <c r="B136" s="36" t="s">
        <v>66</v>
      </c>
      <c r="E136" s="65"/>
    </row>
    <row r="137" spans="1:7" x14ac:dyDescent="0.2">
      <c r="B137" s="36"/>
      <c r="E137" s="65"/>
    </row>
    <row r="138" spans="1:7" x14ac:dyDescent="0.2">
      <c r="B138" s="36" t="s">
        <v>56</v>
      </c>
      <c r="C138" s="22">
        <v>71</v>
      </c>
      <c r="E138" s="65"/>
      <c r="F138" s="37">
        <f>C138*E138</f>
        <v>0</v>
      </c>
    </row>
    <row r="139" spans="1:7" s="50" customFormat="1" ht="15.75" thickBot="1" x14ac:dyDescent="0.3">
      <c r="A139" s="20"/>
      <c r="B139" s="48" t="s">
        <v>23</v>
      </c>
      <c r="C139" s="49"/>
      <c r="D139" s="49"/>
      <c r="E139" s="75"/>
      <c r="F139" s="75">
        <f>SUM(F108:F138)</f>
        <v>0</v>
      </c>
      <c r="G139" s="74"/>
    </row>
    <row r="140" spans="1:7" ht="15.75" thickTop="1" x14ac:dyDescent="0.2">
      <c r="B140" s="45"/>
      <c r="C140" s="46"/>
      <c r="D140" s="46"/>
      <c r="E140" s="73"/>
      <c r="F140" s="74"/>
      <c r="G140" s="74"/>
    </row>
    <row r="141" spans="1:7" x14ac:dyDescent="0.2">
      <c r="A141" s="41"/>
      <c r="B141" s="45"/>
      <c r="C141" s="46"/>
      <c r="D141" s="46"/>
      <c r="E141" s="73"/>
      <c r="F141" s="74"/>
      <c r="G141" s="74"/>
    </row>
    <row r="142" spans="1:7" x14ac:dyDescent="0.2">
      <c r="A142" s="41"/>
      <c r="B142" s="45"/>
      <c r="C142" s="46"/>
      <c r="D142" s="46"/>
      <c r="E142" s="73"/>
      <c r="F142" s="74"/>
      <c r="G142" s="74"/>
    </row>
    <row r="143" spans="1:7" ht="16.149999999999999" customHeight="1" x14ac:dyDescent="0.25">
      <c r="A143" s="41" t="s">
        <v>53</v>
      </c>
      <c r="B143" s="51" t="s">
        <v>24</v>
      </c>
    </row>
    <row r="144" spans="1:7" x14ac:dyDescent="0.2">
      <c r="A144" s="41"/>
      <c r="G144" s="3"/>
    </row>
    <row r="145" spans="1:7" ht="36.75" customHeight="1" x14ac:dyDescent="0.2">
      <c r="A145" s="43">
        <v>4.01</v>
      </c>
      <c r="B145" s="150" t="s">
        <v>86</v>
      </c>
      <c r="C145" s="151"/>
      <c r="D145" s="80"/>
      <c r="G145" s="3"/>
    </row>
    <row r="146" spans="1:7" ht="14.85" customHeight="1" x14ac:dyDescent="0.2">
      <c r="B146" s="36" t="s">
        <v>15</v>
      </c>
      <c r="C146" s="22">
        <v>11</v>
      </c>
      <c r="F146" s="37">
        <f>C146*E146</f>
        <v>0</v>
      </c>
      <c r="G146" s="3"/>
    </row>
    <row r="147" spans="1:7" x14ac:dyDescent="0.2">
      <c r="B147" s="36"/>
      <c r="G147" s="3"/>
    </row>
    <row r="148" spans="1:7" ht="57" customHeight="1" x14ac:dyDescent="0.2">
      <c r="A148" s="20">
        <v>4.0199999999999996</v>
      </c>
      <c r="B148" s="150" t="s">
        <v>127</v>
      </c>
      <c r="C148" s="151"/>
      <c r="D148" s="80"/>
      <c r="G148" s="3"/>
    </row>
    <row r="149" spans="1:7" ht="14.25" customHeight="1" x14ac:dyDescent="0.2">
      <c r="B149" s="36" t="s">
        <v>25</v>
      </c>
      <c r="C149" s="81">
        <v>315.27999999999997</v>
      </c>
      <c r="D149" s="81"/>
      <c r="F149" s="37">
        <f>C149*E149</f>
        <v>0</v>
      </c>
      <c r="G149" s="3"/>
    </row>
    <row r="150" spans="1:7" x14ac:dyDescent="0.2">
      <c r="B150" s="36"/>
      <c r="G150" s="3"/>
    </row>
    <row r="151" spans="1:7" ht="50.25" customHeight="1" x14ac:dyDescent="0.2">
      <c r="A151" s="20">
        <v>4.03</v>
      </c>
      <c r="B151" s="150" t="s">
        <v>132</v>
      </c>
      <c r="C151" s="151"/>
      <c r="D151" s="80"/>
      <c r="G151" s="3"/>
    </row>
    <row r="152" spans="1:7" ht="16.7" customHeight="1" x14ac:dyDescent="0.2">
      <c r="B152" s="36" t="s">
        <v>17</v>
      </c>
      <c r="C152" s="81">
        <v>93.62</v>
      </c>
      <c r="D152" s="81"/>
      <c r="F152" s="37">
        <f>C152*E152</f>
        <v>0</v>
      </c>
      <c r="G152" s="3"/>
    </row>
    <row r="153" spans="1:7" ht="16.7" customHeight="1" x14ac:dyDescent="0.2">
      <c r="B153" s="36"/>
      <c r="C153" s="81"/>
      <c r="D153" s="81"/>
      <c r="G153" s="3"/>
    </row>
    <row r="154" spans="1:7" ht="16.7" customHeight="1" x14ac:dyDescent="0.2">
      <c r="B154" s="3"/>
      <c r="C154" s="81"/>
      <c r="D154" s="81"/>
      <c r="G154" s="3"/>
    </row>
    <row r="155" spans="1:7" ht="72.75" customHeight="1" x14ac:dyDescent="0.2">
      <c r="A155" s="20">
        <v>4.04</v>
      </c>
      <c r="B155" s="36" t="s">
        <v>133</v>
      </c>
      <c r="C155" s="81"/>
      <c r="D155" s="81"/>
      <c r="G155" s="3"/>
    </row>
    <row r="156" spans="1:7" ht="16.7" customHeight="1" x14ac:dyDescent="0.2">
      <c r="B156" s="36"/>
      <c r="C156" s="81"/>
      <c r="D156" s="81"/>
      <c r="G156" s="3"/>
    </row>
    <row r="157" spans="1:7" ht="16.7" customHeight="1" x14ac:dyDescent="0.2">
      <c r="B157" s="36"/>
      <c r="C157" s="81"/>
      <c r="D157" s="81"/>
      <c r="G157" s="3"/>
    </row>
    <row r="158" spans="1:7" ht="16.7" customHeight="1" x14ac:dyDescent="0.2">
      <c r="B158" s="36" t="s">
        <v>57</v>
      </c>
      <c r="C158" s="81">
        <v>26.15</v>
      </c>
      <c r="D158" s="81"/>
      <c r="F158" s="37">
        <f>C158*E158</f>
        <v>0</v>
      </c>
      <c r="G158" s="3"/>
    </row>
    <row r="159" spans="1:7" x14ac:dyDescent="0.2">
      <c r="B159" s="36"/>
      <c r="G159" s="3"/>
    </row>
    <row r="160" spans="1:7" ht="26.25" customHeight="1" x14ac:dyDescent="0.2">
      <c r="A160" s="20">
        <v>4.05</v>
      </c>
      <c r="B160" s="150" t="s">
        <v>87</v>
      </c>
      <c r="C160" s="151"/>
      <c r="D160" s="80"/>
      <c r="G160" s="3"/>
    </row>
    <row r="161" spans="1:7" ht="15.6" customHeight="1" x14ac:dyDescent="0.2">
      <c r="B161" s="36" t="s">
        <v>58</v>
      </c>
      <c r="C161" s="81">
        <v>43.3</v>
      </c>
      <c r="D161" s="81"/>
      <c r="F161" s="37">
        <f>C161*E161</f>
        <v>0</v>
      </c>
      <c r="G161" s="3"/>
    </row>
    <row r="162" spans="1:7" x14ac:dyDescent="0.2">
      <c r="B162" s="36"/>
      <c r="G162" s="3"/>
    </row>
    <row r="163" spans="1:7" ht="55.5" customHeight="1" x14ac:dyDescent="0.2">
      <c r="A163" s="20">
        <v>4.0599999999999996</v>
      </c>
      <c r="B163" s="150" t="s">
        <v>88</v>
      </c>
      <c r="C163" s="151"/>
      <c r="D163" s="80"/>
      <c r="G163" s="3"/>
    </row>
    <row r="164" spans="1:7" x14ac:dyDescent="0.2">
      <c r="B164" s="36" t="s">
        <v>57</v>
      </c>
      <c r="C164" s="81">
        <v>18.940000000000001</v>
      </c>
      <c r="D164" s="81"/>
      <c r="F164" s="37">
        <f>C164*E164</f>
        <v>0</v>
      </c>
      <c r="G164" s="3"/>
    </row>
    <row r="165" spans="1:7" x14ac:dyDescent="0.2">
      <c r="B165" s="36"/>
      <c r="G165" s="3"/>
    </row>
    <row r="166" spans="1:7" ht="39" customHeight="1" x14ac:dyDescent="0.2">
      <c r="A166" s="20">
        <v>4.07</v>
      </c>
      <c r="B166" s="150" t="s">
        <v>136</v>
      </c>
      <c r="C166" s="151"/>
      <c r="D166" s="80"/>
      <c r="G166" s="3"/>
    </row>
    <row r="167" spans="1:7" x14ac:dyDescent="0.2">
      <c r="B167" s="36" t="s">
        <v>135</v>
      </c>
      <c r="C167" s="22">
        <v>11</v>
      </c>
      <c r="F167" s="37">
        <f>C167*E167</f>
        <v>0</v>
      </c>
      <c r="G167" s="3"/>
    </row>
    <row r="168" spans="1:7" x14ac:dyDescent="0.2">
      <c r="B168" s="36" t="s">
        <v>134</v>
      </c>
      <c r="C168" s="22">
        <v>29.5</v>
      </c>
      <c r="F168" s="37">
        <f>C168*E168</f>
        <v>0</v>
      </c>
      <c r="G168" s="3"/>
    </row>
    <row r="170" spans="1:7" ht="42.75" customHeight="1" x14ac:dyDescent="0.2">
      <c r="A170" s="20">
        <v>4.08</v>
      </c>
      <c r="B170" s="150" t="s">
        <v>142</v>
      </c>
      <c r="C170" s="151"/>
      <c r="D170" s="80"/>
      <c r="G170" s="3"/>
    </row>
    <row r="171" spans="1:7" x14ac:dyDescent="0.2">
      <c r="B171" s="36" t="s">
        <v>89</v>
      </c>
      <c r="C171" s="22">
        <v>3</v>
      </c>
      <c r="E171" s="65"/>
      <c r="F171" s="37">
        <f>C171*E171</f>
        <v>0</v>
      </c>
      <c r="G171" s="3"/>
    </row>
    <row r="172" spans="1:7" x14ac:dyDescent="0.2">
      <c r="B172" s="36" t="s">
        <v>67</v>
      </c>
      <c r="C172" s="22">
        <v>9</v>
      </c>
      <c r="E172" s="65"/>
      <c r="F172" s="37">
        <f>C172*E172</f>
        <v>0</v>
      </c>
      <c r="G172" s="3"/>
    </row>
    <row r="173" spans="1:7" x14ac:dyDescent="0.2">
      <c r="B173" s="36" t="s">
        <v>90</v>
      </c>
      <c r="C173" s="22">
        <v>6</v>
      </c>
      <c r="E173" s="65"/>
      <c r="F173" s="37">
        <f>C173*E173</f>
        <v>0</v>
      </c>
      <c r="G173" s="3"/>
    </row>
    <row r="174" spans="1:7" x14ac:dyDescent="0.2">
      <c r="B174" s="36"/>
      <c r="G174" s="3"/>
    </row>
    <row r="175" spans="1:7" ht="59.25" customHeight="1" x14ac:dyDescent="0.2">
      <c r="A175" s="20">
        <v>4.09</v>
      </c>
      <c r="B175" s="36" t="s">
        <v>128</v>
      </c>
      <c r="G175" s="3"/>
    </row>
    <row r="176" spans="1:7" x14ac:dyDescent="0.2">
      <c r="B176" s="36"/>
      <c r="G176" s="3"/>
    </row>
    <row r="177" spans="1:7" x14ac:dyDescent="0.2">
      <c r="B177" s="36" t="s">
        <v>129</v>
      </c>
      <c r="E177" s="65"/>
      <c r="G177" s="3"/>
    </row>
    <row r="178" spans="1:7" x14ac:dyDescent="0.2">
      <c r="B178" s="36" t="s">
        <v>56</v>
      </c>
      <c r="C178" s="22">
        <v>7</v>
      </c>
      <c r="F178" s="37">
        <f>C178*E178</f>
        <v>0</v>
      </c>
      <c r="G178" s="3"/>
    </row>
    <row r="179" spans="1:7" x14ac:dyDescent="0.2">
      <c r="B179" s="36" t="s">
        <v>91</v>
      </c>
      <c r="G179" s="3"/>
    </row>
    <row r="180" spans="1:7" x14ac:dyDescent="0.2">
      <c r="B180" s="36" t="s">
        <v>56</v>
      </c>
      <c r="C180" s="22">
        <v>7</v>
      </c>
      <c r="F180" s="37">
        <f>C180*E180</f>
        <v>0</v>
      </c>
      <c r="G180" s="3"/>
    </row>
    <row r="182" spans="1:7" ht="40.5" customHeight="1" x14ac:dyDescent="0.2">
      <c r="A182" s="20">
        <v>4.0999999999999996</v>
      </c>
      <c r="B182" s="150" t="s">
        <v>130</v>
      </c>
      <c r="C182" s="151"/>
      <c r="D182" s="80"/>
      <c r="G182" s="3"/>
    </row>
    <row r="183" spans="1:7" x14ac:dyDescent="0.2">
      <c r="B183" s="36"/>
      <c r="E183" s="65"/>
      <c r="G183" s="3"/>
    </row>
    <row r="184" spans="1:7" x14ac:dyDescent="0.2">
      <c r="B184" s="36" t="s">
        <v>15</v>
      </c>
      <c r="C184" s="22">
        <v>1</v>
      </c>
      <c r="E184" s="65"/>
      <c r="F184" s="37">
        <f>C184*E184</f>
        <v>0</v>
      </c>
      <c r="G184" s="3"/>
    </row>
    <row r="185" spans="1:7" x14ac:dyDescent="0.2">
      <c r="B185" s="36"/>
      <c r="E185" s="65"/>
      <c r="G185" s="3"/>
    </row>
    <row r="186" spans="1:7" x14ac:dyDescent="0.2">
      <c r="B186" s="36"/>
      <c r="E186" s="65"/>
      <c r="G186" s="3"/>
    </row>
    <row r="187" spans="1:7" x14ac:dyDescent="0.2">
      <c r="B187" s="36"/>
      <c r="G187" s="3"/>
    </row>
    <row r="188" spans="1:7" ht="37.5" customHeight="1" x14ac:dyDescent="0.2">
      <c r="A188" s="20">
        <v>4.1100000000000003</v>
      </c>
      <c r="B188" s="150" t="s">
        <v>139</v>
      </c>
      <c r="C188" s="151"/>
      <c r="D188" s="80"/>
      <c r="G188" s="3"/>
    </row>
    <row r="189" spans="1:7" x14ac:dyDescent="0.2">
      <c r="B189" s="150"/>
      <c r="C189" s="151"/>
      <c r="D189" s="80"/>
      <c r="G189" s="3"/>
    </row>
    <row r="190" spans="1:7" x14ac:dyDescent="0.2">
      <c r="B190" s="79" t="s">
        <v>101</v>
      </c>
      <c r="C190" s="80"/>
      <c r="D190" s="80"/>
      <c r="E190" s="65"/>
      <c r="G190" s="3"/>
    </row>
    <row r="191" spans="1:7" x14ac:dyDescent="0.2">
      <c r="B191" s="36" t="s">
        <v>56</v>
      </c>
      <c r="C191" s="22">
        <v>8.5</v>
      </c>
      <c r="F191" s="37">
        <f>C191*E191</f>
        <v>0</v>
      </c>
      <c r="G191" s="3"/>
    </row>
    <row r="192" spans="1:7" x14ac:dyDescent="0.2">
      <c r="B192" s="35" t="s">
        <v>131</v>
      </c>
      <c r="G192" s="3"/>
    </row>
    <row r="193" spans="1:7" x14ac:dyDescent="0.2">
      <c r="B193" s="36" t="s">
        <v>56</v>
      </c>
      <c r="C193" s="22">
        <v>7</v>
      </c>
      <c r="F193" s="37">
        <f>C193*E193</f>
        <v>0</v>
      </c>
      <c r="G193" s="3"/>
    </row>
    <row r="194" spans="1:7" x14ac:dyDescent="0.2">
      <c r="B194" s="36"/>
      <c r="E194" s="65"/>
      <c r="G194" s="3"/>
    </row>
    <row r="196" spans="1:7" ht="50.25" customHeight="1" x14ac:dyDescent="0.2">
      <c r="A196" s="20">
        <v>4.12</v>
      </c>
      <c r="B196" s="150" t="s">
        <v>92</v>
      </c>
      <c r="C196" s="151"/>
      <c r="D196" s="80"/>
      <c r="G196" s="3"/>
    </row>
    <row r="197" spans="1:7" x14ac:dyDescent="0.2">
      <c r="B197" s="36" t="s">
        <v>137</v>
      </c>
      <c r="G197" s="3"/>
    </row>
    <row r="198" spans="1:7" x14ac:dyDescent="0.2">
      <c r="B198" s="36" t="s">
        <v>15</v>
      </c>
      <c r="C198" s="22">
        <v>1</v>
      </c>
      <c r="F198" s="37">
        <f>C198*E198</f>
        <v>0</v>
      </c>
      <c r="G198" s="3"/>
    </row>
    <row r="199" spans="1:7" x14ac:dyDescent="0.2">
      <c r="B199" s="36"/>
      <c r="G199" s="3"/>
    </row>
    <row r="200" spans="1:7" x14ac:dyDescent="0.2">
      <c r="B200" s="36"/>
      <c r="G200" s="3"/>
    </row>
    <row r="201" spans="1:7" x14ac:dyDescent="0.2">
      <c r="B201" s="36"/>
      <c r="G201" s="3"/>
    </row>
    <row r="202" spans="1:7" ht="53.25" customHeight="1" x14ac:dyDescent="0.2">
      <c r="A202" s="20">
        <v>4.13</v>
      </c>
      <c r="B202" s="150" t="s">
        <v>140</v>
      </c>
      <c r="C202" s="151"/>
      <c r="D202" s="80"/>
      <c r="G202" s="3"/>
    </row>
    <row r="203" spans="1:7" x14ac:dyDescent="0.2">
      <c r="B203" s="36" t="s">
        <v>15</v>
      </c>
      <c r="C203" s="22">
        <v>5</v>
      </c>
      <c r="F203" s="37">
        <f>C203*E203</f>
        <v>0</v>
      </c>
      <c r="G203" s="3"/>
    </row>
    <row r="204" spans="1:7" x14ac:dyDescent="0.2">
      <c r="B204" s="36"/>
      <c r="G204" s="3"/>
    </row>
    <row r="205" spans="1:7" ht="39.75" customHeight="1" x14ac:dyDescent="0.2">
      <c r="A205" s="20">
        <v>4.1399999999999997</v>
      </c>
      <c r="B205" s="150" t="s">
        <v>93</v>
      </c>
      <c r="C205" s="151"/>
      <c r="D205" s="80"/>
      <c r="G205" s="3"/>
    </row>
    <row r="206" spans="1:7" x14ac:dyDescent="0.2">
      <c r="B206" s="36" t="s">
        <v>15</v>
      </c>
      <c r="C206" s="22">
        <v>24</v>
      </c>
      <c r="F206" s="37">
        <f>C206*E206</f>
        <v>0</v>
      </c>
      <c r="G206" s="3"/>
    </row>
    <row r="207" spans="1:7" x14ac:dyDescent="0.2">
      <c r="B207" s="36"/>
      <c r="G207" s="3"/>
    </row>
    <row r="208" spans="1:7" ht="51" customHeight="1" x14ac:dyDescent="0.2">
      <c r="A208" s="20">
        <v>4.1500000000000004</v>
      </c>
      <c r="B208" s="150" t="s">
        <v>94</v>
      </c>
      <c r="C208" s="151"/>
      <c r="D208" s="80"/>
      <c r="G208" s="3"/>
    </row>
    <row r="209" spans="1:7" x14ac:dyDescent="0.2">
      <c r="B209" s="36" t="s">
        <v>57</v>
      </c>
      <c r="C209" s="22">
        <v>5.19</v>
      </c>
      <c r="F209" s="37">
        <f>C209*E209</f>
        <v>0</v>
      </c>
      <c r="G209" s="3"/>
    </row>
    <row r="211" spans="1:7" ht="41.25" customHeight="1" x14ac:dyDescent="0.2">
      <c r="A211" s="20">
        <v>4.16</v>
      </c>
      <c r="B211" s="150" t="s">
        <v>143</v>
      </c>
      <c r="C211" s="151"/>
      <c r="D211" s="80"/>
      <c r="G211" s="3"/>
    </row>
    <row r="212" spans="1:7" x14ac:dyDescent="0.2">
      <c r="B212" s="35" t="s">
        <v>95</v>
      </c>
      <c r="E212" s="65"/>
      <c r="G212" s="3"/>
    </row>
    <row r="213" spans="1:7" x14ac:dyDescent="0.2">
      <c r="B213" s="36" t="s">
        <v>15</v>
      </c>
      <c r="C213" s="22">
        <v>14</v>
      </c>
      <c r="E213" s="65"/>
      <c r="F213" s="37">
        <f>C213*E213</f>
        <v>0</v>
      </c>
      <c r="G213" s="3"/>
    </row>
    <row r="214" spans="1:7" x14ac:dyDescent="0.2">
      <c r="B214" s="36"/>
      <c r="E214" s="65"/>
      <c r="G214" s="3"/>
    </row>
    <row r="215" spans="1:7" x14ac:dyDescent="0.2">
      <c r="B215" s="36"/>
      <c r="E215" s="65"/>
      <c r="G215" s="3"/>
    </row>
    <row r="216" spans="1:7" x14ac:dyDescent="0.2">
      <c r="B216" s="36"/>
      <c r="G216" s="3"/>
    </row>
    <row r="217" spans="1:7" ht="28.5" customHeight="1" x14ac:dyDescent="0.2">
      <c r="A217" s="20">
        <v>4.17</v>
      </c>
      <c r="B217" s="150" t="s">
        <v>96</v>
      </c>
      <c r="C217" s="151"/>
      <c r="D217" s="80"/>
      <c r="G217" s="3"/>
    </row>
    <row r="218" spans="1:7" ht="14.85" customHeight="1" x14ac:dyDescent="0.2">
      <c r="B218" s="36"/>
      <c r="G218" s="3"/>
    </row>
    <row r="219" spans="1:7" ht="14.85" customHeight="1" x14ac:dyDescent="0.2">
      <c r="B219" s="36" t="s">
        <v>26</v>
      </c>
      <c r="C219" s="22">
        <v>2</v>
      </c>
      <c r="E219" s="65"/>
      <c r="F219" s="37">
        <f>C219*E219</f>
        <v>0</v>
      </c>
      <c r="G219" s="3"/>
    </row>
    <row r="220" spans="1:7" ht="14.85" customHeight="1" x14ac:dyDescent="0.2">
      <c r="B220" s="36"/>
      <c r="G220" s="3"/>
    </row>
    <row r="222" spans="1:7" ht="31.5" customHeight="1" x14ac:dyDescent="0.2">
      <c r="A222" s="20">
        <v>4.18</v>
      </c>
      <c r="B222" s="150" t="s">
        <v>224</v>
      </c>
      <c r="C222" s="151"/>
      <c r="D222" s="80"/>
      <c r="G222" s="3"/>
    </row>
    <row r="223" spans="1:7" x14ac:dyDescent="0.2">
      <c r="B223" s="36"/>
      <c r="G223" s="3"/>
    </row>
    <row r="224" spans="1:7" x14ac:dyDescent="0.2">
      <c r="B224" s="36" t="s">
        <v>56</v>
      </c>
      <c r="C224" s="22">
        <v>78</v>
      </c>
      <c r="E224" s="65"/>
      <c r="F224" s="37">
        <f>C224*E224</f>
        <v>0</v>
      </c>
      <c r="G224" s="3"/>
    </row>
    <row r="225" spans="1:7" x14ac:dyDescent="0.2">
      <c r="B225" s="36"/>
      <c r="G225" s="3"/>
    </row>
    <row r="226" spans="1:7" x14ac:dyDescent="0.2">
      <c r="B226" s="36"/>
      <c r="G226" s="3"/>
    </row>
    <row r="227" spans="1:7" ht="37.5" customHeight="1" x14ac:dyDescent="0.2">
      <c r="A227" s="20">
        <v>4.1900000000000004</v>
      </c>
      <c r="B227" s="150" t="s">
        <v>97</v>
      </c>
      <c r="C227" s="151"/>
      <c r="D227" s="80"/>
      <c r="G227" s="3"/>
    </row>
    <row r="228" spans="1:7" x14ac:dyDescent="0.2">
      <c r="B228" s="36" t="s">
        <v>15</v>
      </c>
      <c r="C228" s="81">
        <v>3</v>
      </c>
      <c r="D228" s="81"/>
      <c r="E228" s="65"/>
      <c r="F228" s="37">
        <f>C228*E228</f>
        <v>0</v>
      </c>
      <c r="G228" s="3"/>
    </row>
    <row r="229" spans="1:7" ht="14.25" x14ac:dyDescent="0.2">
      <c r="A229" s="3"/>
      <c r="B229" s="36"/>
      <c r="G229" s="3"/>
    </row>
    <row r="230" spans="1:7" x14ac:dyDescent="0.2">
      <c r="B230" s="36"/>
      <c r="G230" s="3"/>
    </row>
    <row r="231" spans="1:7" ht="40.5" customHeight="1" x14ac:dyDescent="0.2">
      <c r="A231" s="20">
        <v>4.2</v>
      </c>
      <c r="B231" s="150" t="s">
        <v>98</v>
      </c>
      <c r="C231" s="151"/>
      <c r="D231" s="80"/>
      <c r="G231" s="3"/>
    </row>
    <row r="232" spans="1:7" x14ac:dyDescent="0.2">
      <c r="B232" s="36"/>
      <c r="G232" s="3"/>
    </row>
    <row r="233" spans="1:7" x14ac:dyDescent="0.2">
      <c r="B233" s="36" t="s">
        <v>15</v>
      </c>
      <c r="C233" s="22">
        <v>3</v>
      </c>
      <c r="E233" s="65"/>
      <c r="F233" s="37">
        <f>C233*E233</f>
        <v>0</v>
      </c>
      <c r="G233" s="3"/>
    </row>
    <row r="234" spans="1:7" x14ac:dyDescent="0.2">
      <c r="B234" s="36"/>
      <c r="G234" s="3"/>
    </row>
    <row r="236" spans="1:7" ht="45" customHeight="1" x14ac:dyDescent="0.2">
      <c r="A236" s="20">
        <v>4.21</v>
      </c>
      <c r="B236" s="150" t="s">
        <v>99</v>
      </c>
      <c r="C236" s="151"/>
      <c r="D236" s="80"/>
      <c r="G236" s="3"/>
    </row>
    <row r="238" spans="1:7" x14ac:dyDescent="0.2">
      <c r="B238" s="35" t="s">
        <v>56</v>
      </c>
      <c r="C238" s="22">
        <v>94</v>
      </c>
      <c r="E238" s="65"/>
      <c r="F238" s="37">
        <f>C238*E238</f>
        <v>0</v>
      </c>
      <c r="G238" s="3"/>
    </row>
    <row r="241" spans="1:7" x14ac:dyDescent="0.2">
      <c r="A241" s="20">
        <v>4.22</v>
      </c>
      <c r="B241" s="35" t="s">
        <v>100</v>
      </c>
      <c r="G241" s="3"/>
    </row>
    <row r="243" spans="1:7" x14ac:dyDescent="0.2">
      <c r="B243" s="35" t="s">
        <v>101</v>
      </c>
      <c r="G243" s="3"/>
    </row>
    <row r="244" spans="1:7" x14ac:dyDescent="0.2">
      <c r="B244" s="35" t="s">
        <v>15</v>
      </c>
      <c r="C244" s="22">
        <v>4</v>
      </c>
      <c r="E244" s="65"/>
      <c r="F244" s="37">
        <f>C244*E244</f>
        <v>0</v>
      </c>
      <c r="G244" s="3"/>
    </row>
    <row r="245" spans="1:7" x14ac:dyDescent="0.2">
      <c r="B245" s="35" t="s">
        <v>102</v>
      </c>
      <c r="G245" s="3"/>
    </row>
    <row r="246" spans="1:7" x14ac:dyDescent="0.2">
      <c r="B246" s="35" t="s">
        <v>15</v>
      </c>
      <c r="C246" s="22">
        <v>4</v>
      </c>
      <c r="E246" s="65"/>
      <c r="F246" s="37">
        <f>C246*E246</f>
        <v>0</v>
      </c>
      <c r="G246" s="3"/>
    </row>
    <row r="247" spans="1:7" x14ac:dyDescent="0.2">
      <c r="B247" s="35" t="s">
        <v>103</v>
      </c>
      <c r="E247" s="65"/>
      <c r="G247" s="3"/>
    </row>
    <row r="248" spans="1:7" x14ac:dyDescent="0.2">
      <c r="B248" s="35" t="s">
        <v>15</v>
      </c>
      <c r="C248" s="22">
        <v>2</v>
      </c>
      <c r="E248" s="65"/>
      <c r="F248" s="37">
        <f>C248*E248</f>
        <v>0</v>
      </c>
      <c r="G248" s="3"/>
    </row>
    <row r="250" spans="1:7" ht="57" x14ac:dyDescent="0.2">
      <c r="A250" s="20">
        <v>4.2300000000000004</v>
      </c>
      <c r="B250" s="35" t="s">
        <v>104</v>
      </c>
      <c r="G250" s="3"/>
    </row>
    <row r="252" spans="1:7" x14ac:dyDescent="0.2">
      <c r="B252" s="35" t="s">
        <v>57</v>
      </c>
      <c r="C252" s="22">
        <v>375.54</v>
      </c>
      <c r="E252" s="65"/>
      <c r="F252" s="37">
        <f>C252*E252</f>
        <v>0</v>
      </c>
      <c r="G252" s="3"/>
    </row>
    <row r="255" spans="1:7" ht="57" x14ac:dyDescent="0.2">
      <c r="A255" s="20">
        <v>4.24</v>
      </c>
      <c r="B255" s="35" t="s">
        <v>105</v>
      </c>
    </row>
    <row r="257" spans="1:7" x14ac:dyDescent="0.2">
      <c r="B257" s="35" t="s">
        <v>57</v>
      </c>
      <c r="C257" s="22">
        <v>59.61</v>
      </c>
      <c r="E257" s="65"/>
      <c r="F257" s="37">
        <f>C257*E257</f>
        <v>0</v>
      </c>
    </row>
    <row r="261" spans="1:7" ht="15.75" thickBot="1" x14ac:dyDescent="0.3">
      <c r="B261" s="153" t="s">
        <v>27</v>
      </c>
      <c r="C261" s="154"/>
      <c r="D261" s="83"/>
      <c r="E261" s="76"/>
      <c r="F261" s="77">
        <f>SUM(F145:F260)</f>
        <v>0</v>
      </c>
      <c r="G261" s="85"/>
    </row>
    <row r="262" spans="1:7" ht="15.75" thickTop="1" x14ac:dyDescent="0.2"/>
    <row r="263" spans="1:7" x14ac:dyDescent="0.2">
      <c r="B263" s="129"/>
    </row>
    <row r="264" spans="1:7" x14ac:dyDescent="0.25">
      <c r="A264" s="87" t="s">
        <v>54</v>
      </c>
      <c r="B264" s="51" t="s">
        <v>28</v>
      </c>
    </row>
    <row r="266" spans="1:7" ht="40.5" customHeight="1" x14ac:dyDescent="0.2">
      <c r="A266" s="20">
        <v>5.01</v>
      </c>
      <c r="B266" s="150" t="s">
        <v>106</v>
      </c>
      <c r="C266" s="151"/>
      <c r="D266" s="80"/>
    </row>
    <row r="267" spans="1:7" x14ac:dyDescent="0.2">
      <c r="A267" s="43"/>
      <c r="B267" s="36"/>
      <c r="C267" s="81"/>
      <c r="D267" s="81"/>
    </row>
    <row r="268" spans="1:7" x14ac:dyDescent="0.2">
      <c r="B268" s="36" t="s">
        <v>56</v>
      </c>
      <c r="C268" s="22">
        <v>132</v>
      </c>
      <c r="F268" s="37">
        <f>C268*E268</f>
        <v>0</v>
      </c>
    </row>
    <row r="269" spans="1:7" x14ac:dyDescent="0.2">
      <c r="B269" s="36"/>
    </row>
    <row r="270" spans="1:7" ht="58.5" customHeight="1" x14ac:dyDescent="0.2">
      <c r="A270" s="20">
        <v>5.0199999999999996</v>
      </c>
      <c r="B270" s="150" t="s">
        <v>121</v>
      </c>
      <c r="C270" s="151"/>
      <c r="D270" s="80"/>
    </row>
    <row r="271" spans="1:7" x14ac:dyDescent="0.2">
      <c r="B271" s="36" t="s">
        <v>56</v>
      </c>
      <c r="C271" s="22">
        <v>33</v>
      </c>
      <c r="E271" s="65"/>
      <c r="F271" s="37">
        <f>C271*E271</f>
        <v>0</v>
      </c>
      <c r="G271" s="3"/>
    </row>
    <row r="272" spans="1:7" x14ac:dyDescent="0.2">
      <c r="B272" s="36"/>
      <c r="G272" s="3"/>
    </row>
    <row r="273" spans="1:7" ht="42.75" customHeight="1" x14ac:dyDescent="0.2">
      <c r="A273" s="20">
        <v>5.03</v>
      </c>
      <c r="B273" s="150" t="s">
        <v>107</v>
      </c>
      <c r="C273" s="151"/>
      <c r="D273" s="80"/>
      <c r="G273" s="3"/>
    </row>
    <row r="274" spans="1:7" ht="15.6" customHeight="1" x14ac:dyDescent="0.2">
      <c r="B274" s="36" t="s">
        <v>57</v>
      </c>
      <c r="C274" s="22">
        <v>4.29</v>
      </c>
      <c r="E274" s="65"/>
      <c r="F274" s="37">
        <f>C274*E274</f>
        <v>0</v>
      </c>
      <c r="G274" s="3"/>
    </row>
    <row r="276" spans="1:7" ht="53.25" customHeight="1" x14ac:dyDescent="0.2">
      <c r="A276" s="20">
        <v>5.04</v>
      </c>
      <c r="B276" s="150" t="s">
        <v>118</v>
      </c>
      <c r="C276" s="151"/>
      <c r="D276" s="80"/>
      <c r="G276" s="3"/>
    </row>
    <row r="277" spans="1:7" x14ac:dyDescent="0.2">
      <c r="B277" s="35" t="s">
        <v>56</v>
      </c>
      <c r="C277" s="22">
        <v>16</v>
      </c>
      <c r="F277" s="37">
        <f>C277*E277</f>
        <v>0</v>
      </c>
      <c r="G277" s="3"/>
    </row>
    <row r="278" spans="1:7" ht="15.6" customHeight="1" x14ac:dyDescent="0.2">
      <c r="G278" s="3"/>
    </row>
    <row r="279" spans="1:7" ht="40.5" customHeight="1" x14ac:dyDescent="0.2">
      <c r="A279" s="20">
        <v>5.05</v>
      </c>
      <c r="B279" s="150" t="s">
        <v>108</v>
      </c>
      <c r="C279" s="151"/>
      <c r="D279" s="80"/>
      <c r="G279" s="3"/>
    </row>
    <row r="280" spans="1:7" x14ac:dyDescent="0.2">
      <c r="B280" s="36"/>
      <c r="G280" s="3"/>
    </row>
    <row r="281" spans="1:7" ht="13.7" customHeight="1" x14ac:dyDescent="0.2">
      <c r="B281" s="35" t="s">
        <v>109</v>
      </c>
      <c r="C281" s="22">
        <v>16</v>
      </c>
      <c r="F281" s="37">
        <f>C281*E281</f>
        <v>0</v>
      </c>
      <c r="G281" s="3"/>
    </row>
    <row r="282" spans="1:7" ht="13.7" customHeight="1" x14ac:dyDescent="0.2">
      <c r="B282" s="35" t="s">
        <v>110</v>
      </c>
      <c r="G282" s="3"/>
    </row>
    <row r="283" spans="1:7" ht="13.7" customHeight="1" x14ac:dyDescent="0.2">
      <c r="B283" s="35" t="s">
        <v>111</v>
      </c>
      <c r="C283" s="22">
        <v>14</v>
      </c>
      <c r="F283" s="37">
        <f>C283*E283</f>
        <v>0</v>
      </c>
      <c r="G283" s="3"/>
    </row>
    <row r="284" spans="1:7" ht="13.7" customHeight="1" x14ac:dyDescent="0.2">
      <c r="G284" s="3"/>
    </row>
    <row r="285" spans="1:7" ht="13.7" customHeight="1" x14ac:dyDescent="0.2">
      <c r="G285" s="3"/>
    </row>
    <row r="286" spans="1:7" ht="13.7" customHeight="1" x14ac:dyDescent="0.2">
      <c r="G286" s="3"/>
    </row>
    <row r="287" spans="1:7" ht="63.75" customHeight="1" x14ac:dyDescent="0.2">
      <c r="A287" s="20">
        <v>5.0599999999999996</v>
      </c>
      <c r="B287" s="150" t="s">
        <v>112</v>
      </c>
      <c r="C287" s="151"/>
      <c r="D287" s="80"/>
    </row>
    <row r="288" spans="1:7" ht="22.5" customHeight="1" x14ac:dyDescent="0.2">
      <c r="B288" s="79" t="s">
        <v>56</v>
      </c>
      <c r="C288" s="80">
        <v>19</v>
      </c>
      <c r="D288" s="80"/>
      <c r="F288" s="37">
        <f>C288*E288</f>
        <v>0</v>
      </c>
    </row>
    <row r="289" spans="1:7" ht="54" customHeight="1" x14ac:dyDescent="0.2">
      <c r="A289" s="20">
        <v>5.07</v>
      </c>
      <c r="B289" s="79" t="s">
        <v>113</v>
      </c>
      <c r="C289" s="80"/>
      <c r="D289" s="80"/>
      <c r="E289" s="65"/>
    </row>
    <row r="290" spans="1:7" ht="31.5" customHeight="1" x14ac:dyDescent="0.2">
      <c r="B290" s="79" t="s">
        <v>15</v>
      </c>
      <c r="C290" s="80">
        <v>2</v>
      </c>
      <c r="D290" s="80"/>
      <c r="F290" s="37">
        <f>C290*E290</f>
        <v>0</v>
      </c>
    </row>
    <row r="291" spans="1:7" x14ac:dyDescent="0.2">
      <c r="B291" s="36"/>
      <c r="E291" s="65"/>
    </row>
    <row r="292" spans="1:7" x14ac:dyDescent="0.2">
      <c r="B292" s="36"/>
    </row>
    <row r="293" spans="1:7" ht="42.75" x14ac:dyDescent="0.2">
      <c r="A293" s="20">
        <v>5.09</v>
      </c>
      <c r="B293" s="36" t="s">
        <v>114</v>
      </c>
    </row>
    <row r="294" spans="1:7" x14ac:dyDescent="0.2">
      <c r="B294" s="36"/>
    </row>
    <row r="295" spans="1:7" s="91" customFormat="1" x14ac:dyDescent="0.2">
      <c r="A295" s="20"/>
      <c r="B295" s="36" t="s">
        <v>222</v>
      </c>
      <c r="C295" s="95">
        <v>0</v>
      </c>
      <c r="D295" s="92"/>
      <c r="E295" s="93"/>
      <c r="F295" s="90">
        <f>C295*E295</f>
        <v>0</v>
      </c>
      <c r="G295" s="90"/>
    </row>
    <row r="296" spans="1:7" x14ac:dyDescent="0.2">
      <c r="B296" s="36"/>
    </row>
    <row r="297" spans="1:7" ht="57" x14ac:dyDescent="0.2">
      <c r="A297" s="20">
        <v>5.0999999999999996</v>
      </c>
      <c r="B297" s="36" t="s">
        <v>122</v>
      </c>
    </row>
    <row r="298" spans="1:7" x14ac:dyDescent="0.2">
      <c r="B298" s="36"/>
    </row>
    <row r="299" spans="1:7" s="91" customFormat="1" x14ac:dyDescent="0.2">
      <c r="A299" s="20"/>
      <c r="B299" s="36" t="s">
        <v>56</v>
      </c>
      <c r="C299" s="92">
        <v>19</v>
      </c>
      <c r="D299" s="92"/>
      <c r="E299" s="93"/>
      <c r="F299" s="90">
        <f>C299*E299</f>
        <v>0</v>
      </c>
      <c r="G299" s="90"/>
    </row>
    <row r="300" spans="1:7" x14ac:dyDescent="0.2">
      <c r="B300" s="36"/>
    </row>
    <row r="301" spans="1:7" ht="42.75" x14ac:dyDescent="0.2">
      <c r="A301" s="20">
        <v>5.1100000000000003</v>
      </c>
      <c r="B301" s="36" t="s">
        <v>119</v>
      </c>
    </row>
    <row r="302" spans="1:7" x14ac:dyDescent="0.2">
      <c r="B302" s="36"/>
    </row>
    <row r="303" spans="1:7" x14ac:dyDescent="0.2">
      <c r="B303" s="36" t="s">
        <v>59</v>
      </c>
      <c r="C303" s="22">
        <v>1</v>
      </c>
      <c r="E303" s="65"/>
      <c r="F303" s="37">
        <f>C303*E303</f>
        <v>0</v>
      </c>
    </row>
    <row r="304" spans="1:7" x14ac:dyDescent="0.2">
      <c r="B304" s="36"/>
      <c r="E304" s="65"/>
    </row>
    <row r="305" spans="1:6" ht="85.5" x14ac:dyDescent="0.2">
      <c r="A305" s="20">
        <v>5.12</v>
      </c>
      <c r="B305" s="36" t="s">
        <v>141</v>
      </c>
      <c r="E305" s="65"/>
    </row>
    <row r="306" spans="1:6" x14ac:dyDescent="0.2">
      <c r="B306" s="36"/>
      <c r="E306" s="65"/>
    </row>
    <row r="307" spans="1:6" x14ac:dyDescent="0.2">
      <c r="B307" s="36" t="s">
        <v>15</v>
      </c>
      <c r="C307" s="22">
        <v>1</v>
      </c>
      <c r="E307" s="65"/>
      <c r="F307" s="37">
        <f>C307*E307</f>
        <v>0</v>
      </c>
    </row>
    <row r="308" spans="1:6" x14ac:dyDescent="0.2">
      <c r="B308" s="36"/>
      <c r="E308" s="65"/>
    </row>
    <row r="309" spans="1:6" ht="43.5" customHeight="1" x14ac:dyDescent="0.2">
      <c r="A309" s="20">
        <v>5.13</v>
      </c>
      <c r="B309" s="36" t="s">
        <v>138</v>
      </c>
      <c r="E309" s="65"/>
    </row>
    <row r="310" spans="1:6" x14ac:dyDescent="0.2">
      <c r="B310" s="36"/>
      <c r="E310" s="65"/>
    </row>
    <row r="311" spans="1:6" x14ac:dyDescent="0.2">
      <c r="B311" s="36" t="s">
        <v>56</v>
      </c>
      <c r="C311" s="22">
        <v>16</v>
      </c>
      <c r="E311" s="65"/>
      <c r="F311" s="37">
        <f>C311*E311</f>
        <v>0</v>
      </c>
    </row>
    <row r="312" spans="1:6" x14ac:dyDescent="0.2">
      <c r="B312" s="36"/>
    </row>
    <row r="313" spans="1:6" ht="26.25" customHeight="1" x14ac:dyDescent="0.2">
      <c r="A313" s="20">
        <v>5.14</v>
      </c>
      <c r="B313" s="150" t="s">
        <v>115</v>
      </c>
      <c r="C313" s="151"/>
      <c r="D313" s="80"/>
    </row>
    <row r="314" spans="1:6" x14ac:dyDescent="0.2">
      <c r="B314" s="36"/>
      <c r="E314" s="65"/>
    </row>
    <row r="315" spans="1:6" x14ac:dyDescent="0.2">
      <c r="B315" s="36" t="s">
        <v>15</v>
      </c>
      <c r="C315" s="22">
        <v>1</v>
      </c>
      <c r="E315" s="65"/>
      <c r="F315" s="37">
        <f>C315*E315</f>
        <v>0</v>
      </c>
    </row>
    <row r="316" spans="1:6" x14ac:dyDescent="0.2">
      <c r="B316" s="143"/>
    </row>
    <row r="317" spans="1:6" ht="48" customHeight="1" x14ac:dyDescent="0.2">
      <c r="A317" s="20">
        <v>5.15</v>
      </c>
      <c r="B317" s="150" t="s">
        <v>217</v>
      </c>
      <c r="C317" s="151"/>
      <c r="D317" s="135"/>
    </row>
    <row r="318" spans="1:6" ht="15.6" customHeight="1" x14ac:dyDescent="0.2">
      <c r="B318" s="143" t="s">
        <v>218</v>
      </c>
      <c r="E318" s="65"/>
    </row>
    <row r="319" spans="1:6" ht="15.6" customHeight="1" x14ac:dyDescent="0.2">
      <c r="B319" s="143" t="s">
        <v>15</v>
      </c>
      <c r="C319" s="22">
        <v>3</v>
      </c>
      <c r="E319" s="65"/>
      <c r="F319" s="37">
        <f>C319*E319</f>
        <v>0</v>
      </c>
    </row>
    <row r="320" spans="1:6" ht="14.85" customHeight="1" x14ac:dyDescent="0.2"/>
    <row r="321" spans="1:7" x14ac:dyDescent="0.2">
      <c r="B321" s="36"/>
    </row>
    <row r="322" spans="1:7" ht="15.75" thickBot="1" x14ac:dyDescent="0.3">
      <c r="B322" s="52" t="s">
        <v>29</v>
      </c>
      <c r="C322" s="39"/>
      <c r="D322" s="39"/>
      <c r="E322" s="70"/>
      <c r="F322" s="71">
        <f>SUM(F265:F321)</f>
        <v>0</v>
      </c>
      <c r="G322" s="72"/>
    </row>
    <row r="323" spans="1:7" ht="15.75" thickTop="1" x14ac:dyDescent="0.2"/>
    <row r="324" spans="1:7" x14ac:dyDescent="0.2">
      <c r="A324" s="40"/>
    </row>
    <row r="327" spans="1:7" x14ac:dyDescent="0.2">
      <c r="B327" s="35" t="s">
        <v>0</v>
      </c>
    </row>
  </sheetData>
  <mergeCells count="47">
    <mergeCell ref="B313:C313"/>
    <mergeCell ref="B189:C189"/>
    <mergeCell ref="B273:C273"/>
    <mergeCell ref="B276:C276"/>
    <mergeCell ref="B279:C279"/>
    <mergeCell ref="B287:C287"/>
    <mergeCell ref="B231:C231"/>
    <mergeCell ref="B236:C236"/>
    <mergeCell ref="B266:C266"/>
    <mergeCell ref="B270:C270"/>
    <mergeCell ref="B205:C205"/>
    <mergeCell ref="B208:C208"/>
    <mergeCell ref="B211:C211"/>
    <mergeCell ref="B217:C217"/>
    <mergeCell ref="B222:C222"/>
    <mergeCell ref="B227:C227"/>
    <mergeCell ref="B114:C114"/>
    <mergeCell ref="B202:C202"/>
    <mergeCell ref="B125:C125"/>
    <mergeCell ref="B128:C128"/>
    <mergeCell ref="B160:C160"/>
    <mergeCell ref="B163:C163"/>
    <mergeCell ref="B151:C151"/>
    <mergeCell ref="B131:C131"/>
    <mergeCell ref="B145:C145"/>
    <mergeCell ref="B148:C148"/>
    <mergeCell ref="B166:C166"/>
    <mergeCell ref="B170:C170"/>
    <mergeCell ref="B182:C182"/>
    <mergeCell ref="B188:C188"/>
    <mergeCell ref="B196:C196"/>
    <mergeCell ref="B317:C317"/>
    <mergeCell ref="B9:C9"/>
    <mergeCell ref="B16:C16"/>
    <mergeCell ref="B19:C19"/>
    <mergeCell ref="B261:C261"/>
    <mergeCell ref="B22:C22"/>
    <mergeCell ref="B25:C25"/>
    <mergeCell ref="B77:C77"/>
    <mergeCell ref="B80:C80"/>
    <mergeCell ref="B84:C84"/>
    <mergeCell ref="B87:C87"/>
    <mergeCell ref="B118:C118"/>
    <mergeCell ref="B122:C122"/>
    <mergeCell ref="B92:C92"/>
    <mergeCell ref="B108:C108"/>
    <mergeCell ref="B111:C111"/>
  </mergeCells>
  <phoneticPr fontId="1" type="noConversion"/>
  <pageMargins left="0.98425196850393704" right="0.74803149606299213" top="0.19685039370078741" bottom="0.78740157480314965" header="0.51181102362204722" footer="0.55118110236220474"/>
  <pageSetup firstPageNumber="0" orientation="portrait" r:id="rId1"/>
  <headerFooter alignWithMargins="0">
    <oddFooter>&amp;L&amp;F&amp;C                            &amp;A&amp;R&amp;P od &amp;N</oddFooter>
  </headerFooter>
  <rowBreaks count="9" manualBreakCount="9">
    <brk id="72" max="16383" man="1"/>
    <brk id="105" max="5" man="1"/>
    <brk id="129" max="5" man="1"/>
    <brk id="140" max="5" man="1"/>
    <brk id="200" max="5" man="1"/>
    <brk id="229" max="5" man="1"/>
    <brk id="262" max="5" man="1"/>
    <brk id="288" max="5" man="1"/>
    <brk id="308"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2"/>
  <sheetViews>
    <sheetView showZeros="0" view="pageBreakPreview" zoomScaleNormal="100" zoomScaleSheetLayoutView="100" workbookViewId="0">
      <selection activeCell="H23" sqref="H23"/>
    </sheetView>
  </sheetViews>
  <sheetFormatPr defaultRowHeight="15" x14ac:dyDescent="0.2"/>
  <cols>
    <col min="1" max="1" width="6.7109375" style="97" customWidth="1"/>
    <col min="2" max="2" width="38.42578125" style="128" customWidth="1"/>
    <col min="3" max="3" width="12.7109375" style="99" customWidth="1"/>
    <col min="4" max="4" width="12.7109375" style="99" hidden="1" customWidth="1"/>
    <col min="5" max="5" width="15.5703125" style="100" customWidth="1"/>
    <col min="6" max="6" width="14.42578125" style="100" customWidth="1"/>
    <col min="7" max="7" width="18.7109375" style="100" customWidth="1"/>
    <col min="8" max="16384" width="9.140625" style="101"/>
  </cols>
  <sheetData>
    <row r="1" spans="1:10" ht="20.25" customHeight="1" x14ac:dyDescent="0.2">
      <c r="B1" s="98" t="s">
        <v>31</v>
      </c>
    </row>
    <row r="2" spans="1:10" ht="17.25" customHeight="1" x14ac:dyDescent="0.2">
      <c r="B2" s="102" t="s">
        <v>32</v>
      </c>
    </row>
    <row r="3" spans="1:10" s="109" customFormat="1" ht="18.75" customHeight="1" x14ac:dyDescent="0.25">
      <c r="A3" s="103"/>
      <c r="B3" s="104" t="s">
        <v>34</v>
      </c>
      <c r="C3" s="105"/>
      <c r="D3" s="105"/>
      <c r="E3" s="106"/>
      <c r="F3" s="106"/>
      <c r="G3" s="106"/>
      <c r="H3" s="107"/>
      <c r="I3" s="108"/>
      <c r="J3" s="108"/>
    </row>
    <row r="4" spans="1:10" ht="9.75" customHeight="1" x14ac:dyDescent="0.25">
      <c r="A4" s="110" t="s">
        <v>0</v>
      </c>
      <c r="B4" s="111"/>
    </row>
    <row r="5" spans="1:10" ht="14.25" x14ac:dyDescent="0.2">
      <c r="A5" s="112" t="s">
        <v>10</v>
      </c>
      <c r="B5" s="113" t="s">
        <v>11</v>
      </c>
      <c r="C5" s="114" t="s">
        <v>12</v>
      </c>
      <c r="D5" s="114"/>
      <c r="E5" s="115" t="s">
        <v>13</v>
      </c>
      <c r="F5" s="115" t="s">
        <v>14</v>
      </c>
      <c r="G5" s="116"/>
    </row>
    <row r="6" spans="1:10" ht="8.25" customHeight="1" x14ac:dyDescent="0.2">
      <c r="B6" s="117"/>
      <c r="C6" s="118"/>
      <c r="D6" s="118"/>
      <c r="E6" s="119"/>
      <c r="F6" s="119"/>
      <c r="G6" s="119"/>
    </row>
    <row r="7" spans="1:10" ht="8.25" customHeight="1" x14ac:dyDescent="0.2">
      <c r="B7" s="117"/>
      <c r="C7" s="118"/>
      <c r="D7" s="118"/>
      <c r="E7" s="119"/>
      <c r="F7" s="119"/>
      <c r="G7" s="119"/>
    </row>
    <row r="8" spans="1:10" ht="8.25" customHeight="1" x14ac:dyDescent="0.2">
      <c r="B8" s="117"/>
      <c r="C8" s="118"/>
      <c r="D8" s="118"/>
      <c r="E8" s="119"/>
      <c r="F8" s="119"/>
      <c r="G8" s="119"/>
    </row>
    <row r="9" spans="1:10" ht="26.25" customHeight="1" x14ac:dyDescent="0.2">
      <c r="A9" s="97" t="s">
        <v>157</v>
      </c>
      <c r="B9" s="120" t="s">
        <v>204</v>
      </c>
    </row>
    <row r="10" spans="1:10" ht="27.75" customHeight="1" x14ac:dyDescent="0.2">
      <c r="A10" s="97" t="s">
        <v>155</v>
      </c>
      <c r="B10" s="120" t="s">
        <v>156</v>
      </c>
    </row>
    <row r="11" spans="1:10" ht="85.5" customHeight="1" x14ac:dyDescent="0.2">
      <c r="A11" s="97">
        <v>6.01</v>
      </c>
      <c r="B11" s="158" t="s">
        <v>190</v>
      </c>
      <c r="C11" s="157"/>
      <c r="D11" s="121"/>
    </row>
    <row r="12" spans="1:10" x14ac:dyDescent="0.2">
      <c r="B12" s="122" t="s">
        <v>56</v>
      </c>
      <c r="C12" s="99">
        <v>62</v>
      </c>
      <c r="E12" s="123"/>
      <c r="F12" s="100">
        <f>C12*E12</f>
        <v>0</v>
      </c>
    </row>
    <row r="13" spans="1:10" x14ac:dyDescent="0.2">
      <c r="B13" s="122"/>
    </row>
    <row r="14" spans="1:10" ht="30.75" customHeight="1" x14ac:dyDescent="0.2">
      <c r="A14" s="97">
        <f>A11+0.01</f>
        <v>6.02</v>
      </c>
      <c r="B14" s="157" t="s">
        <v>160</v>
      </c>
      <c r="C14" s="157"/>
      <c r="D14" s="121"/>
      <c r="E14" s="123"/>
    </row>
    <row r="15" spans="1:10" x14ac:dyDescent="0.2">
      <c r="B15" s="122" t="s">
        <v>56</v>
      </c>
      <c r="C15" s="99">
        <v>65</v>
      </c>
      <c r="D15" s="124"/>
      <c r="E15" s="123"/>
      <c r="F15" s="100">
        <f>C15*E15</f>
        <v>0</v>
      </c>
    </row>
    <row r="17" spans="1:6" ht="89.25" customHeight="1" x14ac:dyDescent="0.2">
      <c r="A17" s="97">
        <f>A14+0.01</f>
        <v>6.03</v>
      </c>
      <c r="B17" s="158" t="s">
        <v>191</v>
      </c>
      <c r="C17" s="157"/>
      <c r="D17" s="121"/>
      <c r="E17" s="123"/>
    </row>
    <row r="18" spans="1:6" x14ac:dyDescent="0.2">
      <c r="B18" s="122" t="s">
        <v>58</v>
      </c>
      <c r="C18" s="99">
        <v>62</v>
      </c>
      <c r="D18" s="124"/>
      <c r="E18" s="123"/>
      <c r="F18" s="100">
        <f>C18*E18</f>
        <v>0</v>
      </c>
    </row>
    <row r="20" spans="1:6" ht="57" customHeight="1" x14ac:dyDescent="0.2">
      <c r="A20" s="97">
        <f>A17+0.01</f>
        <v>6.04</v>
      </c>
      <c r="B20" s="157" t="s">
        <v>158</v>
      </c>
      <c r="C20" s="157"/>
      <c r="D20" s="121"/>
    </row>
    <row r="21" spans="1:6" x14ac:dyDescent="0.2">
      <c r="B21" s="122" t="s">
        <v>58</v>
      </c>
      <c r="C21" s="99">
        <v>120</v>
      </c>
      <c r="E21" s="123"/>
      <c r="F21" s="100">
        <f>C21*E21</f>
        <v>0</v>
      </c>
    </row>
    <row r="22" spans="1:6" x14ac:dyDescent="0.2">
      <c r="B22" s="122"/>
    </row>
    <row r="23" spans="1:6" ht="67.5" customHeight="1" x14ac:dyDescent="0.2">
      <c r="A23" s="97">
        <f>A20+0.01</f>
        <v>6.05</v>
      </c>
      <c r="B23" s="157" t="s">
        <v>159</v>
      </c>
      <c r="C23" s="157"/>
      <c r="D23" s="121"/>
    </row>
    <row r="24" spans="1:6" x14ac:dyDescent="0.2">
      <c r="B24" s="122" t="s">
        <v>56</v>
      </c>
      <c r="C24" s="99">
        <v>60</v>
      </c>
      <c r="E24" s="123"/>
      <c r="F24" s="100">
        <f>C24*E24</f>
        <v>0</v>
      </c>
    </row>
    <row r="25" spans="1:6" x14ac:dyDescent="0.2">
      <c r="B25" s="122"/>
    </row>
    <row r="26" spans="1:6" ht="72.75" customHeight="1" x14ac:dyDescent="0.2">
      <c r="A26" s="97">
        <f>A23+0.01</f>
        <v>6.06</v>
      </c>
      <c r="B26" s="155" t="s">
        <v>161</v>
      </c>
      <c r="C26" s="156"/>
      <c r="D26" s="125"/>
    </row>
    <row r="27" spans="1:6" x14ac:dyDescent="0.2">
      <c r="B27" s="122" t="s">
        <v>61</v>
      </c>
      <c r="C27" s="99">
        <v>22</v>
      </c>
      <c r="E27" s="123"/>
      <c r="F27" s="100">
        <f>C27*E27</f>
        <v>0</v>
      </c>
    </row>
    <row r="28" spans="1:6" x14ac:dyDescent="0.2">
      <c r="B28" s="122"/>
    </row>
    <row r="29" spans="1:6" ht="39" customHeight="1" x14ac:dyDescent="0.2">
      <c r="A29" s="97">
        <f>A26+0.01</f>
        <v>6.07</v>
      </c>
      <c r="B29" s="155" t="s">
        <v>78</v>
      </c>
      <c r="C29" s="156"/>
      <c r="D29" s="125"/>
    </row>
    <row r="30" spans="1:6" x14ac:dyDescent="0.2">
      <c r="B30" s="122" t="s">
        <v>17</v>
      </c>
      <c r="C30" s="124">
        <v>24</v>
      </c>
      <c r="D30" s="124"/>
      <c r="E30" s="123"/>
      <c r="F30" s="100">
        <f>C30*E30</f>
        <v>0</v>
      </c>
    </row>
    <row r="31" spans="1:6" x14ac:dyDescent="0.2">
      <c r="B31" s="122"/>
    </row>
    <row r="32" spans="1:6" ht="43.5" customHeight="1" x14ac:dyDescent="0.2">
      <c r="A32" s="97">
        <f>A29+0.01</f>
        <v>6.08</v>
      </c>
      <c r="B32" s="159" t="s">
        <v>162</v>
      </c>
      <c r="C32" s="160"/>
      <c r="D32" s="125"/>
    </row>
    <row r="33" spans="1:7" x14ac:dyDescent="0.2">
      <c r="B33" s="126"/>
      <c r="C33" s="118"/>
      <c r="G33" s="101"/>
    </row>
    <row r="34" spans="1:7" x14ac:dyDescent="0.2">
      <c r="B34" s="122" t="s">
        <v>17</v>
      </c>
      <c r="C34" s="127">
        <v>30</v>
      </c>
      <c r="D34" s="124"/>
      <c r="E34" s="123"/>
      <c r="F34" s="100">
        <f>C34*E34</f>
        <v>0</v>
      </c>
      <c r="G34" s="101"/>
    </row>
    <row r="35" spans="1:7" x14ac:dyDescent="0.2">
      <c r="B35" s="126"/>
      <c r="C35" s="118"/>
      <c r="G35" s="101"/>
    </row>
    <row r="36" spans="1:7" ht="43.5" customHeight="1" x14ac:dyDescent="0.2">
      <c r="A36" s="97">
        <f>A32+0.01</f>
        <v>6.09</v>
      </c>
      <c r="B36" s="159" t="s">
        <v>168</v>
      </c>
      <c r="C36" s="160"/>
      <c r="D36" s="125"/>
    </row>
    <row r="37" spans="1:7" x14ac:dyDescent="0.2">
      <c r="B37" s="122" t="s">
        <v>17</v>
      </c>
      <c r="C37" s="127">
        <v>2.2000000000000002</v>
      </c>
      <c r="D37" s="124"/>
      <c r="E37" s="123"/>
      <c r="F37" s="100">
        <f>C37*E37</f>
        <v>0</v>
      </c>
      <c r="G37" s="101"/>
    </row>
    <row r="38" spans="1:7" x14ac:dyDescent="0.2">
      <c r="B38" s="126"/>
      <c r="C38" s="118"/>
      <c r="G38" s="101"/>
    </row>
    <row r="39" spans="1:7" ht="27" customHeight="1" x14ac:dyDescent="0.2">
      <c r="A39" s="97">
        <f>A36+0.01</f>
        <v>6.1</v>
      </c>
      <c r="B39" s="159" t="s">
        <v>169</v>
      </c>
      <c r="C39" s="160"/>
      <c r="D39" s="125"/>
      <c r="G39" s="101"/>
    </row>
    <row r="40" spans="1:7" x14ac:dyDescent="0.2">
      <c r="B40" s="126" t="s">
        <v>58</v>
      </c>
      <c r="C40" s="127">
        <v>72</v>
      </c>
      <c r="D40" s="124"/>
      <c r="F40" s="100">
        <f>C40*E40</f>
        <v>0</v>
      </c>
      <c r="G40" s="101"/>
    </row>
    <row r="41" spans="1:7" x14ac:dyDescent="0.2">
      <c r="B41" s="122"/>
      <c r="G41" s="101"/>
    </row>
    <row r="42" spans="1:7" ht="53.25" customHeight="1" x14ac:dyDescent="0.2">
      <c r="A42" s="97">
        <f>A39+0.01</f>
        <v>6.11</v>
      </c>
      <c r="B42" s="155" t="s">
        <v>171</v>
      </c>
      <c r="C42" s="156"/>
      <c r="D42" s="125"/>
      <c r="G42" s="101"/>
    </row>
    <row r="43" spans="1:7" x14ac:dyDescent="0.2">
      <c r="B43" s="122"/>
      <c r="G43" s="101"/>
    </row>
    <row r="44" spans="1:7" x14ac:dyDescent="0.2">
      <c r="B44" s="122" t="s">
        <v>57</v>
      </c>
      <c r="C44" s="124">
        <v>17.2</v>
      </c>
      <c r="D44" s="124"/>
      <c r="E44" s="123"/>
      <c r="F44" s="100">
        <f>C44*E44</f>
        <v>0</v>
      </c>
      <c r="G44" s="101"/>
    </row>
    <row r="45" spans="1:7" x14ac:dyDescent="0.2">
      <c r="B45" s="122"/>
      <c r="G45" s="101"/>
    </row>
    <row r="46" spans="1:7" ht="47.25" customHeight="1" x14ac:dyDescent="0.2">
      <c r="A46" s="97">
        <f>A42+0.01</f>
        <v>6.12</v>
      </c>
      <c r="B46" s="155" t="s">
        <v>170</v>
      </c>
      <c r="C46" s="156"/>
      <c r="D46" s="125"/>
      <c r="G46" s="101"/>
    </row>
    <row r="47" spans="1:7" x14ac:dyDescent="0.2">
      <c r="B47" s="122" t="s">
        <v>58</v>
      </c>
      <c r="C47" s="124">
        <v>9</v>
      </c>
      <c r="D47" s="124"/>
      <c r="E47" s="123"/>
      <c r="F47" s="100">
        <f>C47*E47</f>
        <v>0</v>
      </c>
      <c r="G47" s="101"/>
    </row>
    <row r="48" spans="1:7" x14ac:dyDescent="0.2">
      <c r="B48" s="122"/>
      <c r="C48" s="124"/>
      <c r="D48" s="124"/>
      <c r="E48" s="123"/>
      <c r="G48" s="101"/>
    </row>
    <row r="49" spans="1:7" ht="59.25" customHeight="1" x14ac:dyDescent="0.2">
      <c r="A49" s="97">
        <f>A46+0.01</f>
        <v>6.13</v>
      </c>
      <c r="B49" s="155" t="s">
        <v>192</v>
      </c>
      <c r="C49" s="156"/>
      <c r="D49" s="141"/>
      <c r="G49" s="101"/>
    </row>
    <row r="50" spans="1:7" x14ac:dyDescent="0.2">
      <c r="B50" s="122"/>
      <c r="G50" s="101"/>
    </row>
    <row r="51" spans="1:7" x14ac:dyDescent="0.2">
      <c r="B51" s="122" t="s">
        <v>57</v>
      </c>
      <c r="C51" s="99">
        <v>35.25</v>
      </c>
      <c r="F51" s="100">
        <f>C51*E51</f>
        <v>0</v>
      </c>
      <c r="G51" s="101"/>
    </row>
    <row r="52" spans="1:7" x14ac:dyDescent="0.2">
      <c r="B52" s="122"/>
      <c r="G52" s="101"/>
    </row>
    <row r="53" spans="1:7" ht="40.5" customHeight="1" x14ac:dyDescent="0.2">
      <c r="A53" s="97">
        <f>A49+0.01</f>
        <v>6.14</v>
      </c>
      <c r="B53" s="155" t="s">
        <v>154</v>
      </c>
      <c r="C53" s="156"/>
      <c r="D53" s="125"/>
    </row>
    <row r="54" spans="1:7" x14ac:dyDescent="0.2">
      <c r="B54" s="122" t="s">
        <v>17</v>
      </c>
      <c r="C54" s="127">
        <v>28.8</v>
      </c>
      <c r="D54" s="124"/>
      <c r="F54" s="100">
        <f>C54*E54</f>
        <v>0</v>
      </c>
    </row>
    <row r="55" spans="1:7" x14ac:dyDescent="0.2">
      <c r="B55" s="122"/>
    </row>
    <row r="56" spans="1:7" ht="48.75" customHeight="1" x14ac:dyDescent="0.2">
      <c r="A56" s="97">
        <f>A53+0.01</f>
        <v>6.15</v>
      </c>
      <c r="B56" s="155" t="s">
        <v>20</v>
      </c>
      <c r="C56" s="156"/>
      <c r="D56" s="125"/>
    </row>
    <row r="57" spans="1:7" x14ac:dyDescent="0.2">
      <c r="B57" s="122" t="s">
        <v>16</v>
      </c>
      <c r="C57" s="124">
        <v>72</v>
      </c>
      <c r="D57" s="124"/>
      <c r="F57" s="100">
        <f>C57*E57</f>
        <v>0</v>
      </c>
    </row>
    <row r="58" spans="1:7" x14ac:dyDescent="0.2">
      <c r="B58" s="122"/>
      <c r="G58" s="101"/>
    </row>
    <row r="59" spans="1:7" ht="51" customHeight="1" x14ac:dyDescent="0.2">
      <c r="A59" s="97">
        <f>A56+0.01</f>
        <v>6.16</v>
      </c>
      <c r="B59" s="155" t="s">
        <v>174</v>
      </c>
      <c r="C59" s="156"/>
      <c r="D59" s="125"/>
      <c r="G59" s="101"/>
    </row>
    <row r="60" spans="1:7" x14ac:dyDescent="0.2">
      <c r="B60" s="122" t="s">
        <v>56</v>
      </c>
      <c r="C60" s="99">
        <v>62</v>
      </c>
      <c r="F60" s="100">
        <f>C60*E60</f>
        <v>0</v>
      </c>
      <c r="G60" s="101"/>
    </row>
    <row r="61" spans="1:7" x14ac:dyDescent="0.2">
      <c r="B61" s="122"/>
      <c r="G61" s="101"/>
    </row>
    <row r="62" spans="1:7" ht="51" customHeight="1" x14ac:dyDescent="0.2">
      <c r="A62" s="97">
        <f>A59+0.01</f>
        <v>6.17</v>
      </c>
      <c r="B62" s="155" t="s">
        <v>172</v>
      </c>
      <c r="C62" s="156"/>
      <c r="D62" s="125"/>
      <c r="G62" s="101"/>
    </row>
    <row r="63" spans="1:7" x14ac:dyDescent="0.2">
      <c r="B63" s="122" t="s">
        <v>17</v>
      </c>
      <c r="C63" s="99">
        <v>3.96</v>
      </c>
      <c r="F63" s="100">
        <f>C63*E63</f>
        <v>0</v>
      </c>
      <c r="G63" s="101"/>
    </row>
    <row r="64" spans="1:7" x14ac:dyDescent="0.2">
      <c r="B64" s="122"/>
      <c r="G64" s="101"/>
    </row>
    <row r="65" spans="1:7" ht="28.5" customHeight="1" x14ac:dyDescent="0.2">
      <c r="A65" s="97">
        <f>A62+0.01</f>
        <v>6.18</v>
      </c>
      <c r="B65" s="155" t="s">
        <v>167</v>
      </c>
      <c r="C65" s="156"/>
      <c r="E65" s="123"/>
    </row>
    <row r="66" spans="1:7" x14ac:dyDescent="0.2">
      <c r="B66" s="122"/>
      <c r="E66" s="123"/>
    </row>
    <row r="67" spans="1:7" x14ac:dyDescent="0.2">
      <c r="B67" s="122" t="s">
        <v>56</v>
      </c>
      <c r="C67" s="99">
        <v>65</v>
      </c>
      <c r="E67" s="123"/>
      <c r="F67" s="100">
        <f>C67*E67</f>
        <v>0</v>
      </c>
    </row>
    <row r="68" spans="1:7" x14ac:dyDescent="0.2">
      <c r="B68" s="122"/>
      <c r="E68" s="123"/>
    </row>
    <row r="69" spans="1:7" ht="42.75" customHeight="1" x14ac:dyDescent="0.2">
      <c r="A69" s="97">
        <f>A65+0.01</f>
        <v>6.19</v>
      </c>
      <c r="B69" s="155" t="s">
        <v>83</v>
      </c>
      <c r="C69" s="156"/>
      <c r="D69" s="125"/>
      <c r="G69" s="101"/>
    </row>
    <row r="70" spans="1:7" x14ac:dyDescent="0.2">
      <c r="B70" s="122" t="s">
        <v>58</v>
      </c>
      <c r="C70" s="99">
        <v>60</v>
      </c>
      <c r="E70" s="123"/>
      <c r="F70" s="100">
        <f>C70*E70</f>
        <v>0</v>
      </c>
      <c r="G70" s="101"/>
    </row>
    <row r="71" spans="1:7" x14ac:dyDescent="0.2">
      <c r="B71" s="122"/>
      <c r="G71" s="101"/>
    </row>
    <row r="72" spans="1:7" ht="33" customHeight="1" x14ac:dyDescent="0.2">
      <c r="A72" s="97">
        <f>A69+0.01</f>
        <v>6.2</v>
      </c>
      <c r="B72" s="155" t="s">
        <v>163</v>
      </c>
      <c r="C72" s="156"/>
      <c r="D72" s="125"/>
      <c r="G72" s="101"/>
    </row>
    <row r="73" spans="1:7" x14ac:dyDescent="0.2">
      <c r="B73" s="122" t="s">
        <v>22</v>
      </c>
      <c r="C73" s="99">
        <v>60</v>
      </c>
      <c r="F73" s="100">
        <f>C73*E73</f>
        <v>0</v>
      </c>
      <c r="G73" s="101"/>
    </row>
    <row r="74" spans="1:7" x14ac:dyDescent="0.2">
      <c r="B74" s="122"/>
      <c r="G74" s="101"/>
    </row>
    <row r="75" spans="1:7" ht="115.5" customHeight="1" x14ac:dyDescent="0.2">
      <c r="A75" s="97">
        <f>A72+0.01</f>
        <v>6.21</v>
      </c>
      <c r="B75" s="155" t="s">
        <v>173</v>
      </c>
      <c r="C75" s="156"/>
      <c r="D75" s="125"/>
      <c r="G75" s="101"/>
    </row>
    <row r="76" spans="1:7" x14ac:dyDescent="0.2">
      <c r="B76" s="122" t="s">
        <v>165</v>
      </c>
      <c r="C76" s="99">
        <v>22</v>
      </c>
      <c r="F76" s="100">
        <f>C76*E76</f>
        <v>0</v>
      </c>
      <c r="G76" s="101"/>
    </row>
    <row r="77" spans="1:7" x14ac:dyDescent="0.2">
      <c r="B77" s="122"/>
      <c r="G77" s="101"/>
    </row>
    <row r="78" spans="1:7" ht="54" customHeight="1" x14ac:dyDescent="0.2">
      <c r="A78" s="97">
        <f>A75+0.01</f>
        <v>6.22</v>
      </c>
      <c r="B78" s="155" t="s">
        <v>166</v>
      </c>
      <c r="C78" s="156"/>
      <c r="D78" s="125"/>
      <c r="G78" s="101"/>
    </row>
    <row r="79" spans="1:7" x14ac:dyDescent="0.2">
      <c r="B79" s="122" t="s">
        <v>165</v>
      </c>
      <c r="C79" s="99">
        <v>20</v>
      </c>
      <c r="F79" s="100">
        <f>C79*E79</f>
        <v>0</v>
      </c>
      <c r="G79" s="101"/>
    </row>
    <row r="80" spans="1:7" x14ac:dyDescent="0.2">
      <c r="B80" s="122"/>
      <c r="G80" s="101"/>
    </row>
    <row r="81" spans="1:7" ht="54" customHeight="1" x14ac:dyDescent="0.2">
      <c r="A81" s="97">
        <f>A78+0.01</f>
        <v>6.23</v>
      </c>
      <c r="B81" s="155" t="s">
        <v>164</v>
      </c>
      <c r="C81" s="156"/>
      <c r="D81" s="125"/>
      <c r="G81" s="101"/>
    </row>
    <row r="82" spans="1:7" x14ac:dyDescent="0.2">
      <c r="B82" s="122" t="s">
        <v>22</v>
      </c>
      <c r="C82" s="99">
        <v>124</v>
      </c>
      <c r="F82" s="100">
        <f>C82*E82</f>
        <v>0</v>
      </c>
      <c r="G82" s="101"/>
    </row>
    <row r="83" spans="1:7" x14ac:dyDescent="0.2">
      <c r="B83" s="122"/>
      <c r="G83" s="101"/>
    </row>
    <row r="84" spans="1:7" ht="67.5" customHeight="1" x14ac:dyDescent="0.2">
      <c r="A84" s="97">
        <f>A81+0.01</f>
        <v>6.24</v>
      </c>
      <c r="B84" s="155" t="s">
        <v>193</v>
      </c>
      <c r="C84" s="156"/>
      <c r="D84" s="125"/>
      <c r="G84" s="101"/>
    </row>
    <row r="85" spans="1:7" x14ac:dyDescent="0.2">
      <c r="B85" s="122" t="s">
        <v>175</v>
      </c>
      <c r="C85" s="99">
        <v>18</v>
      </c>
      <c r="F85" s="100">
        <f>C85*E85</f>
        <v>0</v>
      </c>
      <c r="G85" s="101"/>
    </row>
    <row r="86" spans="1:7" x14ac:dyDescent="0.2">
      <c r="B86" s="122"/>
      <c r="G86" s="101"/>
    </row>
    <row r="87" spans="1:7" ht="39.75" customHeight="1" x14ac:dyDescent="0.2">
      <c r="A87" s="97">
        <f>A84+0.01</f>
        <v>6.25</v>
      </c>
      <c r="B87" s="155" t="s">
        <v>215</v>
      </c>
      <c r="C87" s="156"/>
      <c r="D87" s="141"/>
      <c r="G87" s="101"/>
    </row>
    <row r="88" spans="1:7" x14ac:dyDescent="0.2">
      <c r="B88" s="122" t="s">
        <v>216</v>
      </c>
      <c r="C88" s="99">
        <v>60</v>
      </c>
      <c r="F88" s="100">
        <f>C88*E88</f>
        <v>0</v>
      </c>
      <c r="G88" s="101"/>
    </row>
    <row r="89" spans="1:7" x14ac:dyDescent="0.2">
      <c r="B89" s="122"/>
      <c r="G89" s="101"/>
    </row>
    <row r="90" spans="1:7" x14ac:dyDescent="0.2">
      <c r="B90" s="122"/>
      <c r="G90" s="101"/>
    </row>
    <row r="91" spans="1:7" s="50" customFormat="1" ht="15.75" thickBot="1" x14ac:dyDescent="0.3">
      <c r="A91" s="20"/>
      <c r="B91" s="48" t="s">
        <v>221</v>
      </c>
      <c r="C91" s="49"/>
      <c r="D91" s="49"/>
      <c r="E91" s="75"/>
      <c r="F91" s="75">
        <f>SUM(F9:F90)</f>
        <v>0</v>
      </c>
      <c r="G91" s="74"/>
    </row>
    <row r="92" spans="1:7" ht="15.75" thickTop="1" x14ac:dyDescent="0.2"/>
  </sheetData>
  <mergeCells count="25">
    <mergeCell ref="B11:C11"/>
    <mergeCell ref="B14:C14"/>
    <mergeCell ref="B69:C69"/>
    <mergeCell ref="B72:C72"/>
    <mergeCell ref="B84:C84"/>
    <mergeCell ref="B17:C17"/>
    <mergeCell ref="B29:C29"/>
    <mergeCell ref="B32:C32"/>
    <mergeCell ref="B39:C39"/>
    <mergeCell ref="B42:C42"/>
    <mergeCell ref="B46:C46"/>
    <mergeCell ref="B36:C36"/>
    <mergeCell ref="B53:C53"/>
    <mergeCell ref="B56:C56"/>
    <mergeCell ref="B59:C59"/>
    <mergeCell ref="B20:C20"/>
    <mergeCell ref="B87:C87"/>
    <mergeCell ref="B26:C26"/>
    <mergeCell ref="B23:C23"/>
    <mergeCell ref="B81:C81"/>
    <mergeCell ref="B75:C75"/>
    <mergeCell ref="B62:C62"/>
    <mergeCell ref="B65:C65"/>
    <mergeCell ref="B49:C49"/>
    <mergeCell ref="B78:C78"/>
  </mergeCells>
  <pageMargins left="0.98425196850393704" right="0.19685039370078741" top="0.35433070866141736" bottom="0.74803149606299213" header="0.31496062992125984" footer="0.31496062992125984"/>
  <pageSetup paperSize="9" orientation="portrait" r:id="rId1"/>
  <headerFooter>
    <oddFooter>&amp;L&amp;F&amp;C                            &amp;A&amp;R&amp;Pod&amp;N</oddFooter>
  </headerFooter>
  <rowBreaks count="3" manualBreakCount="3">
    <brk id="30" max="5" man="1"/>
    <brk id="57" max="5" man="1"/>
    <brk id="83" max="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6"/>
  <sheetViews>
    <sheetView showZeros="0" tabSelected="1" view="pageBreakPreview" topLeftCell="A115" zoomScaleNormal="100" zoomScaleSheetLayoutView="100" workbookViewId="0">
      <selection activeCell="B124" sqref="B124"/>
    </sheetView>
  </sheetViews>
  <sheetFormatPr defaultRowHeight="15" x14ac:dyDescent="0.2"/>
  <cols>
    <col min="1" max="1" width="6.7109375" style="97" customWidth="1"/>
    <col min="2" max="2" width="38.42578125" style="128" customWidth="1"/>
    <col min="3" max="3" width="12.7109375" style="99" customWidth="1"/>
    <col min="4" max="4" width="12.7109375" style="99" hidden="1" customWidth="1"/>
    <col min="5" max="5" width="15.5703125" style="100" customWidth="1"/>
    <col min="6" max="6" width="14.42578125" style="100" customWidth="1"/>
    <col min="7" max="7" width="18.7109375" style="100" customWidth="1"/>
    <col min="8" max="16384" width="9.140625" style="101"/>
  </cols>
  <sheetData>
    <row r="1" spans="1:10" ht="20.25" customHeight="1" x14ac:dyDescent="0.2">
      <c r="B1" s="98" t="s">
        <v>31</v>
      </c>
    </row>
    <row r="2" spans="1:10" ht="17.25" customHeight="1" x14ac:dyDescent="0.2">
      <c r="B2" s="102" t="s">
        <v>32</v>
      </c>
    </row>
    <row r="3" spans="1:10" s="109" customFormat="1" ht="18.75" customHeight="1" x14ac:dyDescent="0.25">
      <c r="A3" s="103"/>
      <c r="B3" s="104" t="s">
        <v>34</v>
      </c>
      <c r="C3" s="105"/>
      <c r="D3" s="105"/>
      <c r="E3" s="106"/>
      <c r="F3" s="106"/>
      <c r="G3" s="106"/>
      <c r="H3" s="107"/>
      <c r="I3" s="108"/>
      <c r="J3" s="108"/>
    </row>
    <row r="4" spans="1:10" ht="9.75" customHeight="1" x14ac:dyDescent="0.25">
      <c r="A4" s="110" t="s">
        <v>0</v>
      </c>
      <c r="B4" s="111"/>
    </row>
    <row r="5" spans="1:10" ht="14.25" x14ac:dyDescent="0.2">
      <c r="A5" s="112" t="s">
        <v>10</v>
      </c>
      <c r="B5" s="113" t="s">
        <v>11</v>
      </c>
      <c r="C5" s="114" t="s">
        <v>12</v>
      </c>
      <c r="D5" s="114"/>
      <c r="E5" s="115" t="s">
        <v>13</v>
      </c>
      <c r="F5" s="115" t="s">
        <v>14</v>
      </c>
      <c r="G5" s="116"/>
    </row>
    <row r="6" spans="1:10" ht="8.25" customHeight="1" x14ac:dyDescent="0.2">
      <c r="B6" s="117"/>
      <c r="C6" s="118"/>
      <c r="D6" s="118"/>
      <c r="E6" s="119"/>
      <c r="F6" s="119"/>
      <c r="G6" s="119"/>
    </row>
    <row r="7" spans="1:10" ht="8.25" customHeight="1" x14ac:dyDescent="0.2">
      <c r="B7" s="117"/>
      <c r="C7" s="118"/>
      <c r="D7" s="118"/>
      <c r="E7" s="119"/>
      <c r="F7" s="119"/>
      <c r="G7" s="119"/>
    </row>
    <row r="8" spans="1:10" ht="8.25" customHeight="1" x14ac:dyDescent="0.2">
      <c r="B8" s="117"/>
      <c r="C8" s="118"/>
      <c r="D8" s="118"/>
      <c r="E8" s="119"/>
      <c r="F8" s="119"/>
      <c r="G8" s="119"/>
    </row>
    <row r="9" spans="1:10" ht="43.5" customHeight="1" x14ac:dyDescent="0.2">
      <c r="A9" s="97" t="s">
        <v>208</v>
      </c>
      <c r="B9" s="120" t="s">
        <v>210</v>
      </c>
    </row>
    <row r="10" spans="1:10" ht="25.5" customHeight="1" x14ac:dyDescent="0.2">
      <c r="A10" s="97" t="s">
        <v>176</v>
      </c>
      <c r="B10" s="120" t="s">
        <v>209</v>
      </c>
    </row>
    <row r="11" spans="1:10" ht="30.75" customHeight="1" x14ac:dyDescent="0.2">
      <c r="A11" s="97">
        <v>7.01</v>
      </c>
      <c r="B11" s="157" t="s">
        <v>160</v>
      </c>
      <c r="C11" s="157"/>
      <c r="D11" s="132"/>
      <c r="E11" s="123"/>
    </row>
    <row r="12" spans="1:10" x14ac:dyDescent="0.2">
      <c r="B12" s="122" t="s">
        <v>56</v>
      </c>
      <c r="C12" s="99">
        <v>25</v>
      </c>
      <c r="D12" s="124"/>
      <c r="E12" s="123"/>
      <c r="F12" s="100">
        <f>C12*E12</f>
        <v>0</v>
      </c>
    </row>
    <row r="14" spans="1:10" ht="82.5" customHeight="1" x14ac:dyDescent="0.2">
      <c r="A14" s="97">
        <f>A11+0.01</f>
        <v>7.02</v>
      </c>
      <c r="B14" s="158" t="s">
        <v>187</v>
      </c>
      <c r="C14" s="157"/>
      <c r="D14" s="132"/>
      <c r="E14" s="123"/>
    </row>
    <row r="15" spans="1:10" x14ac:dyDescent="0.2">
      <c r="B15" s="122" t="s">
        <v>58</v>
      </c>
      <c r="C15" s="99">
        <v>22</v>
      </c>
      <c r="D15" s="124"/>
      <c r="E15" s="123"/>
      <c r="F15" s="100">
        <f>C15*E15</f>
        <v>0</v>
      </c>
    </row>
    <row r="17" spans="1:7" ht="72.75" customHeight="1" x14ac:dyDescent="0.2">
      <c r="A17" s="97">
        <f>A14+0.01</f>
        <v>7.03</v>
      </c>
      <c r="B17" s="158" t="s">
        <v>219</v>
      </c>
      <c r="C17" s="157"/>
      <c r="D17" s="132"/>
    </row>
    <row r="18" spans="1:7" x14ac:dyDescent="0.2">
      <c r="B18" s="122" t="s">
        <v>56</v>
      </c>
      <c r="C18" s="99">
        <v>20</v>
      </c>
      <c r="E18" s="123"/>
      <c r="F18" s="100">
        <f>C18*E18</f>
        <v>0</v>
      </c>
    </row>
    <row r="19" spans="1:7" x14ac:dyDescent="0.2">
      <c r="B19" s="122"/>
    </row>
    <row r="20" spans="1:7" ht="88.5" customHeight="1" x14ac:dyDescent="0.2">
      <c r="A20" s="97">
        <f>A17+0.01</f>
        <v>7.04</v>
      </c>
      <c r="B20" s="158" t="s">
        <v>188</v>
      </c>
      <c r="C20" s="157"/>
      <c r="D20" s="132"/>
    </row>
    <row r="21" spans="1:7" x14ac:dyDescent="0.2">
      <c r="B21" s="122" t="s">
        <v>57</v>
      </c>
      <c r="C21" s="99">
        <v>17.7</v>
      </c>
      <c r="E21" s="123"/>
      <c r="F21" s="100">
        <f>C21*E21</f>
        <v>0</v>
      </c>
    </row>
    <row r="22" spans="1:7" x14ac:dyDescent="0.2">
      <c r="B22" s="122"/>
    </row>
    <row r="23" spans="1:7" ht="71.25" customHeight="1" x14ac:dyDescent="0.2">
      <c r="A23" s="97">
        <f>A20+0.01</f>
        <v>7.05</v>
      </c>
      <c r="B23" s="158" t="s">
        <v>189</v>
      </c>
      <c r="C23" s="157"/>
      <c r="D23" s="132"/>
    </row>
    <row r="24" spans="1:7" x14ac:dyDescent="0.2">
      <c r="B24" s="132"/>
      <c r="C24" s="132"/>
      <c r="D24" s="132"/>
    </row>
    <row r="25" spans="1:7" x14ac:dyDescent="0.2">
      <c r="B25" s="122" t="s">
        <v>57</v>
      </c>
      <c r="C25" s="99">
        <v>22</v>
      </c>
      <c r="E25" s="123"/>
      <c r="F25" s="100">
        <f>C25*E25</f>
        <v>0</v>
      </c>
    </row>
    <row r="26" spans="1:7" x14ac:dyDescent="0.2">
      <c r="B26" s="122"/>
    </row>
    <row r="27" spans="1:7" ht="36" customHeight="1" x14ac:dyDescent="0.2">
      <c r="A27" s="97">
        <f>A23+0.01</f>
        <v>7.06</v>
      </c>
      <c r="B27" s="159" t="s">
        <v>177</v>
      </c>
      <c r="C27" s="160"/>
      <c r="D27" s="131"/>
    </row>
    <row r="28" spans="1:7" x14ac:dyDescent="0.2">
      <c r="B28" s="126"/>
      <c r="C28" s="118"/>
      <c r="G28" s="101"/>
    </row>
    <row r="29" spans="1:7" x14ac:dyDescent="0.2">
      <c r="B29" s="122" t="s">
        <v>17</v>
      </c>
      <c r="C29" s="99">
        <v>8.8000000000000007</v>
      </c>
      <c r="D29" s="124"/>
      <c r="E29" s="123"/>
      <c r="F29" s="100">
        <f>C29*E29</f>
        <v>0</v>
      </c>
      <c r="G29" s="101"/>
    </row>
    <row r="30" spans="1:7" x14ac:dyDescent="0.2">
      <c r="B30" s="126"/>
      <c r="C30" s="118"/>
      <c r="G30" s="101"/>
    </row>
    <row r="31" spans="1:7" ht="38.25" customHeight="1" x14ac:dyDescent="0.2">
      <c r="A31" s="97">
        <f>A27+0.01</f>
        <v>7.07</v>
      </c>
      <c r="B31" s="159" t="s">
        <v>178</v>
      </c>
      <c r="C31" s="160"/>
      <c r="D31" s="131"/>
    </row>
    <row r="32" spans="1:7" x14ac:dyDescent="0.2">
      <c r="B32" s="126"/>
      <c r="C32" s="118"/>
      <c r="G32" s="101"/>
    </row>
    <row r="33" spans="1:7" x14ac:dyDescent="0.2">
      <c r="B33" s="122" t="s">
        <v>17</v>
      </c>
      <c r="C33" s="127">
        <v>118.8</v>
      </c>
      <c r="D33" s="124"/>
      <c r="E33" s="123"/>
      <c r="F33" s="100">
        <f>C33*E33</f>
        <v>0</v>
      </c>
      <c r="G33" s="101"/>
    </row>
    <row r="34" spans="1:7" x14ac:dyDescent="0.2">
      <c r="B34" s="126"/>
      <c r="C34" s="118"/>
      <c r="G34" s="101"/>
    </row>
    <row r="35" spans="1:7" ht="36" customHeight="1" x14ac:dyDescent="0.2">
      <c r="A35" s="97">
        <f>A31+0.01</f>
        <v>7.08</v>
      </c>
      <c r="B35" s="159" t="s">
        <v>179</v>
      </c>
      <c r="C35" s="160"/>
      <c r="D35" s="131"/>
      <c r="G35" s="101"/>
    </row>
    <row r="36" spans="1:7" x14ac:dyDescent="0.2">
      <c r="B36" s="133"/>
      <c r="C36" s="134"/>
      <c r="D36" s="131"/>
      <c r="G36" s="101"/>
    </row>
    <row r="37" spans="1:7" x14ac:dyDescent="0.2">
      <c r="B37" s="126" t="s">
        <v>58</v>
      </c>
      <c r="C37" s="127">
        <v>40</v>
      </c>
      <c r="D37" s="124"/>
      <c r="F37" s="100">
        <f>C37*E37</f>
        <v>0</v>
      </c>
      <c r="G37" s="101"/>
    </row>
    <row r="38" spans="1:7" x14ac:dyDescent="0.2">
      <c r="B38" s="122"/>
      <c r="G38" s="101"/>
    </row>
    <row r="39" spans="1:7" ht="36" customHeight="1" x14ac:dyDescent="0.2">
      <c r="A39" s="97">
        <f>A35+0.01</f>
        <v>7.09</v>
      </c>
      <c r="B39" s="159" t="s">
        <v>180</v>
      </c>
      <c r="C39" s="160"/>
      <c r="D39" s="131"/>
      <c r="G39" s="101"/>
    </row>
    <row r="40" spans="1:7" x14ac:dyDescent="0.2">
      <c r="B40" s="133"/>
      <c r="C40" s="134"/>
      <c r="D40" s="131"/>
      <c r="G40" s="101"/>
    </row>
    <row r="41" spans="1:7" x14ac:dyDescent="0.2">
      <c r="B41" s="126" t="s">
        <v>58</v>
      </c>
      <c r="C41" s="127">
        <v>30</v>
      </c>
      <c r="D41" s="124"/>
      <c r="F41" s="100">
        <f>C41*E41</f>
        <v>0</v>
      </c>
      <c r="G41" s="101"/>
    </row>
    <row r="42" spans="1:7" x14ac:dyDescent="0.2">
      <c r="B42" s="122"/>
      <c r="G42" s="101"/>
    </row>
    <row r="43" spans="1:7" ht="60.75" customHeight="1" x14ac:dyDescent="0.2">
      <c r="A43" s="97">
        <f>A39+0.01</f>
        <v>7.1</v>
      </c>
      <c r="B43" s="155" t="s">
        <v>181</v>
      </c>
      <c r="C43" s="156"/>
      <c r="D43" s="131"/>
      <c r="G43" s="101"/>
    </row>
    <row r="44" spans="1:7" x14ac:dyDescent="0.2">
      <c r="B44" s="122"/>
      <c r="G44" s="101"/>
    </row>
    <row r="45" spans="1:7" x14ac:dyDescent="0.2">
      <c r="B45" s="122" t="s">
        <v>57</v>
      </c>
      <c r="C45" s="124">
        <v>6.6</v>
      </c>
      <c r="D45" s="124"/>
      <c r="E45" s="123"/>
      <c r="F45" s="100">
        <f>C45*E45</f>
        <v>0</v>
      </c>
      <c r="G45" s="101"/>
    </row>
    <row r="46" spans="1:7" x14ac:dyDescent="0.2">
      <c r="B46" s="122"/>
      <c r="G46" s="101"/>
    </row>
    <row r="47" spans="1:7" ht="60.75" customHeight="1" x14ac:dyDescent="0.2">
      <c r="A47" s="97">
        <f>A43+0.01</f>
        <v>7.11</v>
      </c>
      <c r="B47" s="155" t="s">
        <v>182</v>
      </c>
      <c r="C47" s="156"/>
      <c r="D47" s="131"/>
      <c r="G47" s="101"/>
    </row>
    <row r="48" spans="1:7" x14ac:dyDescent="0.2">
      <c r="B48" s="122"/>
      <c r="G48" s="101"/>
    </row>
    <row r="49" spans="1:7" x14ac:dyDescent="0.2">
      <c r="B49" s="122" t="s">
        <v>57</v>
      </c>
      <c r="C49" s="124">
        <v>59.4</v>
      </c>
      <c r="D49" s="124"/>
      <c r="E49" s="123"/>
      <c r="F49" s="100">
        <f>C49*E49</f>
        <v>0</v>
      </c>
      <c r="G49" s="101"/>
    </row>
    <row r="50" spans="1:7" x14ac:dyDescent="0.2">
      <c r="B50" s="122"/>
      <c r="G50" s="101"/>
    </row>
    <row r="51" spans="1:7" ht="44.25" customHeight="1" x14ac:dyDescent="0.2">
      <c r="A51" s="97">
        <f>A47+0.01</f>
        <v>7.12</v>
      </c>
      <c r="B51" s="155" t="s">
        <v>183</v>
      </c>
      <c r="C51" s="156"/>
      <c r="D51" s="131"/>
      <c r="G51" s="101"/>
    </row>
    <row r="52" spans="1:7" x14ac:dyDescent="0.2">
      <c r="B52" s="122"/>
      <c r="G52" s="101"/>
    </row>
    <row r="53" spans="1:7" x14ac:dyDescent="0.2">
      <c r="B53" s="122" t="s">
        <v>57</v>
      </c>
      <c r="C53" s="124">
        <v>13.2</v>
      </c>
      <c r="D53" s="124"/>
      <c r="E53" s="123"/>
      <c r="F53" s="100">
        <f>C53*E53</f>
        <v>0</v>
      </c>
      <c r="G53" s="101"/>
    </row>
    <row r="54" spans="1:7" x14ac:dyDescent="0.2">
      <c r="B54" s="122"/>
      <c r="G54" s="101"/>
    </row>
    <row r="55" spans="1:7" ht="36.75" customHeight="1" x14ac:dyDescent="0.2">
      <c r="A55" s="97">
        <f>A51+0.01</f>
        <v>7.13</v>
      </c>
      <c r="B55" s="155" t="s">
        <v>20</v>
      </c>
      <c r="C55" s="156"/>
      <c r="D55" s="131"/>
    </row>
    <row r="56" spans="1:7" x14ac:dyDescent="0.2">
      <c r="B56" s="122" t="s">
        <v>16</v>
      </c>
      <c r="C56" s="124">
        <v>33</v>
      </c>
      <c r="D56" s="124"/>
      <c r="F56" s="100">
        <f>C56*E56</f>
        <v>0</v>
      </c>
    </row>
    <row r="57" spans="1:7" x14ac:dyDescent="0.2">
      <c r="B57" s="122"/>
      <c r="G57" s="101"/>
    </row>
    <row r="58" spans="1:7" ht="47.25" customHeight="1" x14ac:dyDescent="0.2">
      <c r="A58" s="97">
        <f>A55+0.01</f>
        <v>7.14</v>
      </c>
      <c r="B58" s="155" t="s">
        <v>184</v>
      </c>
      <c r="C58" s="156"/>
      <c r="D58" s="131"/>
      <c r="G58" s="101"/>
    </row>
    <row r="59" spans="1:7" x14ac:dyDescent="0.2">
      <c r="B59" s="130"/>
      <c r="C59" s="131"/>
      <c r="D59" s="131"/>
      <c r="G59" s="101"/>
    </row>
    <row r="60" spans="1:7" x14ac:dyDescent="0.2">
      <c r="B60" s="122" t="s">
        <v>58</v>
      </c>
      <c r="C60" s="124">
        <v>57.2</v>
      </c>
      <c r="D60" s="124"/>
      <c r="E60" s="123"/>
      <c r="F60" s="100">
        <f>C60*E60</f>
        <v>0</v>
      </c>
      <c r="G60" s="101"/>
    </row>
    <row r="61" spans="1:7" x14ac:dyDescent="0.2">
      <c r="B61" s="122"/>
      <c r="C61" s="124"/>
      <c r="D61" s="124"/>
      <c r="E61" s="123"/>
      <c r="G61" s="101"/>
    </row>
    <row r="62" spans="1:7" ht="53.25" customHeight="1" x14ac:dyDescent="0.2">
      <c r="A62" s="97">
        <f>A58+0.01</f>
        <v>7.15</v>
      </c>
      <c r="B62" s="162" t="s">
        <v>185</v>
      </c>
      <c r="C62" s="162"/>
      <c r="D62" s="124"/>
      <c r="E62" s="123"/>
    </row>
    <row r="63" spans="1:7" x14ac:dyDescent="0.2">
      <c r="B63" s="122"/>
      <c r="C63" s="124"/>
      <c r="D63" s="124"/>
      <c r="E63" s="123"/>
    </row>
    <row r="64" spans="1:7" x14ac:dyDescent="0.2">
      <c r="B64" s="122" t="s">
        <v>57</v>
      </c>
      <c r="C64" s="127">
        <v>80.14</v>
      </c>
      <c r="D64" s="124"/>
      <c r="E64" s="123"/>
      <c r="F64" s="100">
        <f>C64*E64</f>
        <v>0</v>
      </c>
    </row>
    <row r="65" spans="1:7" x14ac:dyDescent="0.2">
      <c r="B65" s="122"/>
      <c r="C65" s="127"/>
      <c r="D65" s="124"/>
      <c r="E65" s="123"/>
    </row>
    <row r="66" spans="1:7" ht="63.75" customHeight="1" x14ac:dyDescent="0.2">
      <c r="A66" s="97">
        <f>A62+0.01</f>
        <v>7.16</v>
      </c>
      <c r="B66" s="155" t="s">
        <v>186</v>
      </c>
      <c r="C66" s="162"/>
      <c r="D66" s="124"/>
      <c r="E66" s="123"/>
    </row>
    <row r="67" spans="1:7" x14ac:dyDescent="0.2">
      <c r="B67" s="122"/>
      <c r="C67" s="124"/>
      <c r="D67" s="124"/>
      <c r="E67" s="123"/>
    </row>
    <row r="68" spans="1:7" x14ac:dyDescent="0.2">
      <c r="B68" s="122" t="s">
        <v>57</v>
      </c>
      <c r="C68" s="127">
        <v>136</v>
      </c>
      <c r="D68" s="124"/>
      <c r="E68" s="123"/>
      <c r="F68" s="100">
        <f>C68*E68</f>
        <v>0</v>
      </c>
    </row>
    <row r="69" spans="1:7" x14ac:dyDescent="0.2">
      <c r="B69" s="122"/>
      <c r="C69" s="127"/>
      <c r="D69" s="124"/>
      <c r="E69" s="123"/>
    </row>
    <row r="70" spans="1:7" ht="45" customHeight="1" x14ac:dyDescent="0.2">
      <c r="A70" s="97">
        <f>A66+0.01</f>
        <v>7.17</v>
      </c>
      <c r="B70" s="155" t="s">
        <v>194</v>
      </c>
      <c r="C70" s="156"/>
      <c r="D70" s="131"/>
      <c r="G70" s="101"/>
    </row>
    <row r="71" spans="1:7" x14ac:dyDescent="0.2">
      <c r="B71" s="122" t="s">
        <v>57</v>
      </c>
      <c r="C71" s="99">
        <v>4</v>
      </c>
      <c r="F71" s="100">
        <f>C71*E71</f>
        <v>0</v>
      </c>
      <c r="G71" s="101"/>
    </row>
    <row r="72" spans="1:7" x14ac:dyDescent="0.2">
      <c r="B72" s="122"/>
      <c r="G72" s="101"/>
    </row>
    <row r="73" spans="1:7" s="91" customFormat="1" ht="93" customHeight="1" x14ac:dyDescent="0.2">
      <c r="A73" s="20">
        <f>A70+0.01</f>
        <v>7.18</v>
      </c>
      <c r="B73" s="150" t="s">
        <v>198</v>
      </c>
      <c r="C73" s="161"/>
      <c r="D73" s="147"/>
      <c r="E73" s="90"/>
      <c r="F73" s="90"/>
    </row>
    <row r="74" spans="1:7" s="91" customFormat="1" x14ac:dyDescent="0.2">
      <c r="A74" s="20"/>
      <c r="B74" s="36" t="s">
        <v>17</v>
      </c>
      <c r="C74" s="92">
        <v>29</v>
      </c>
      <c r="D74" s="92"/>
      <c r="E74" s="90"/>
      <c r="F74" s="90">
        <f>C74*E74</f>
        <v>0</v>
      </c>
    </row>
    <row r="75" spans="1:7" s="91" customFormat="1" x14ac:dyDescent="0.2">
      <c r="A75" s="20"/>
      <c r="B75" s="36"/>
      <c r="C75" s="92"/>
      <c r="D75" s="92"/>
      <c r="E75" s="90"/>
      <c r="F75" s="90"/>
    </row>
    <row r="76" spans="1:7" s="91" customFormat="1" ht="94.5" customHeight="1" x14ac:dyDescent="0.2">
      <c r="A76" s="20">
        <f>A73+0.01</f>
        <v>7.19</v>
      </c>
      <c r="B76" s="150" t="s">
        <v>199</v>
      </c>
      <c r="C76" s="161"/>
      <c r="D76" s="147"/>
      <c r="E76" s="90"/>
      <c r="F76" s="90"/>
    </row>
    <row r="77" spans="1:7" s="91" customFormat="1" x14ac:dyDescent="0.2">
      <c r="A77" s="20"/>
      <c r="B77" s="36" t="s">
        <v>17</v>
      </c>
      <c r="C77" s="92">
        <v>20.100000000000001</v>
      </c>
      <c r="D77" s="92"/>
      <c r="E77" s="90"/>
      <c r="F77" s="90">
        <f>C77*E77</f>
        <v>0</v>
      </c>
    </row>
    <row r="78" spans="1:7" s="91" customFormat="1" x14ac:dyDescent="0.2">
      <c r="A78" s="20"/>
      <c r="B78" s="36"/>
      <c r="C78" s="92"/>
      <c r="D78" s="92"/>
      <c r="E78" s="90"/>
      <c r="F78" s="90"/>
    </row>
    <row r="79" spans="1:7" s="91" customFormat="1" ht="75.75" customHeight="1" x14ac:dyDescent="0.2">
      <c r="A79" s="20">
        <f>A76+0.01</f>
        <v>7.2</v>
      </c>
      <c r="B79" s="150" t="s">
        <v>226</v>
      </c>
      <c r="C79" s="161"/>
      <c r="D79" s="147"/>
      <c r="E79" s="90"/>
      <c r="F79" s="90"/>
    </row>
    <row r="80" spans="1:7" s="91" customFormat="1" x14ac:dyDescent="0.2">
      <c r="A80" s="20"/>
      <c r="B80" s="36" t="s">
        <v>197</v>
      </c>
      <c r="C80" s="92">
        <v>4850</v>
      </c>
      <c r="D80" s="92"/>
      <c r="E80" s="90"/>
      <c r="F80" s="90">
        <f>C80*E80</f>
        <v>0</v>
      </c>
    </row>
    <row r="81" spans="1:7" x14ac:dyDescent="0.2">
      <c r="B81" s="122"/>
      <c r="G81" s="101"/>
    </row>
    <row r="82" spans="1:7" ht="51" customHeight="1" x14ac:dyDescent="0.2">
      <c r="A82" s="97">
        <f>A79+0.01</f>
        <v>7.21</v>
      </c>
      <c r="B82" s="155" t="s">
        <v>195</v>
      </c>
      <c r="C82" s="156"/>
      <c r="D82" s="131"/>
      <c r="G82" s="101"/>
    </row>
    <row r="83" spans="1:7" x14ac:dyDescent="0.2">
      <c r="B83" s="122" t="s">
        <v>58</v>
      </c>
      <c r="C83" s="99">
        <v>117.71</v>
      </c>
      <c r="F83" s="100">
        <f>C83*E83</f>
        <v>0</v>
      </c>
      <c r="G83" s="101"/>
    </row>
    <row r="84" spans="1:7" x14ac:dyDescent="0.2">
      <c r="B84" s="122"/>
      <c r="G84" s="101"/>
    </row>
    <row r="85" spans="1:7" ht="33" customHeight="1" x14ac:dyDescent="0.2">
      <c r="A85" s="97">
        <f>A82+0.01</f>
        <v>7.22</v>
      </c>
      <c r="B85" s="155" t="s">
        <v>196</v>
      </c>
      <c r="C85" s="156"/>
      <c r="D85" s="131"/>
      <c r="G85" s="101"/>
    </row>
    <row r="86" spans="1:7" x14ac:dyDescent="0.2">
      <c r="B86" s="122" t="s">
        <v>58</v>
      </c>
      <c r="C86" s="99">
        <v>34.4</v>
      </c>
      <c r="F86" s="100">
        <f>C86*E86</f>
        <v>0</v>
      </c>
      <c r="G86" s="101"/>
    </row>
    <row r="87" spans="1:7" x14ac:dyDescent="0.2">
      <c r="B87" s="122"/>
      <c r="G87" s="101"/>
    </row>
    <row r="88" spans="1:7" ht="163.5" customHeight="1" x14ac:dyDescent="0.2">
      <c r="A88" s="97">
        <f>A85+0.01</f>
        <v>7.23</v>
      </c>
      <c r="B88" s="155" t="s">
        <v>205</v>
      </c>
      <c r="C88" s="156"/>
      <c r="D88" s="131"/>
      <c r="G88" s="101"/>
    </row>
    <row r="89" spans="1:7" x14ac:dyDescent="0.2">
      <c r="B89" s="122" t="s">
        <v>58</v>
      </c>
      <c r="C89" s="99">
        <v>73</v>
      </c>
      <c r="F89" s="100">
        <f>C89*E89</f>
        <v>0</v>
      </c>
      <c r="G89" s="101"/>
    </row>
    <row r="90" spans="1:7" x14ac:dyDescent="0.2">
      <c r="B90" s="122"/>
      <c r="G90" s="101"/>
    </row>
    <row r="91" spans="1:7" x14ac:dyDescent="0.2">
      <c r="B91" s="122"/>
      <c r="G91" s="101"/>
    </row>
    <row r="92" spans="1:7" ht="121.5" customHeight="1" x14ac:dyDescent="0.2">
      <c r="A92" s="97">
        <f>A88+0.01</f>
        <v>7.24</v>
      </c>
      <c r="B92" s="155" t="s">
        <v>202</v>
      </c>
      <c r="C92" s="156"/>
      <c r="D92" s="131"/>
      <c r="G92" s="101"/>
    </row>
    <row r="93" spans="1:7" x14ac:dyDescent="0.2">
      <c r="B93" s="122" t="s">
        <v>58</v>
      </c>
      <c r="C93" s="99">
        <v>70</v>
      </c>
      <c r="F93" s="100">
        <f>C93*E93</f>
        <v>0</v>
      </c>
      <c r="G93" s="101"/>
    </row>
    <row r="94" spans="1:7" x14ac:dyDescent="0.2">
      <c r="B94" s="122"/>
      <c r="G94" s="101"/>
    </row>
    <row r="95" spans="1:7" ht="163.5" customHeight="1" x14ac:dyDescent="0.2">
      <c r="A95" s="97">
        <f>A92+0.01</f>
        <v>7.25</v>
      </c>
      <c r="B95" s="155" t="s">
        <v>200</v>
      </c>
      <c r="C95" s="156"/>
      <c r="E95" s="123"/>
    </row>
    <row r="96" spans="1:7" x14ac:dyDescent="0.2">
      <c r="B96" s="122"/>
      <c r="E96" s="123"/>
    </row>
    <row r="97" spans="1:7" x14ac:dyDescent="0.2">
      <c r="B97" s="122" t="s">
        <v>56</v>
      </c>
      <c r="C97" s="99">
        <v>25</v>
      </c>
      <c r="E97" s="123"/>
      <c r="F97" s="100">
        <f>C97*E97</f>
        <v>0</v>
      </c>
    </row>
    <row r="98" spans="1:7" x14ac:dyDescent="0.2">
      <c r="B98" s="122"/>
      <c r="E98" s="123"/>
    </row>
    <row r="99" spans="1:7" x14ac:dyDescent="0.2">
      <c r="B99" s="122"/>
      <c r="G99" s="101"/>
    </row>
    <row r="100" spans="1:7" ht="109.5" customHeight="1" x14ac:dyDescent="0.2">
      <c r="A100" s="97">
        <f>A95+0.01</f>
        <v>7.26</v>
      </c>
      <c r="B100" s="155" t="s">
        <v>201</v>
      </c>
      <c r="C100" s="156"/>
      <c r="E100" s="123"/>
    </row>
    <row r="101" spans="1:7" x14ac:dyDescent="0.2">
      <c r="B101" s="122"/>
      <c r="E101" s="123"/>
    </row>
    <row r="102" spans="1:7" x14ac:dyDescent="0.2">
      <c r="B102" s="122" t="s">
        <v>57</v>
      </c>
      <c r="C102" s="99">
        <v>11</v>
      </c>
      <c r="E102" s="123"/>
      <c r="F102" s="100">
        <f>C102*E102</f>
        <v>0</v>
      </c>
    </row>
    <row r="103" spans="1:7" x14ac:dyDescent="0.2">
      <c r="B103" s="122"/>
      <c r="E103" s="123"/>
    </row>
    <row r="104" spans="1:7" ht="58.5" customHeight="1" x14ac:dyDescent="0.2">
      <c r="A104" s="97">
        <f>A100+0.01</f>
        <v>7.27</v>
      </c>
      <c r="B104" s="155" t="s">
        <v>203</v>
      </c>
      <c r="C104" s="156"/>
      <c r="E104" s="123"/>
    </row>
    <row r="105" spans="1:7" x14ac:dyDescent="0.2">
      <c r="B105" s="122"/>
      <c r="E105" s="123"/>
    </row>
    <row r="106" spans="1:7" x14ac:dyDescent="0.2">
      <c r="B106" s="122" t="s">
        <v>58</v>
      </c>
      <c r="C106" s="99">
        <v>66</v>
      </c>
      <c r="E106" s="123"/>
      <c r="F106" s="100">
        <f>C106*E106</f>
        <v>0</v>
      </c>
    </row>
    <row r="107" spans="1:7" x14ac:dyDescent="0.2">
      <c r="B107" s="122"/>
      <c r="E107" s="123"/>
    </row>
    <row r="108" spans="1:7" ht="28.5" customHeight="1" x14ac:dyDescent="0.2">
      <c r="A108" s="97">
        <f>A104+0.01</f>
        <v>7.28</v>
      </c>
      <c r="B108" s="155" t="s">
        <v>167</v>
      </c>
      <c r="C108" s="156"/>
      <c r="E108" s="123"/>
    </row>
    <row r="109" spans="1:7" x14ac:dyDescent="0.2">
      <c r="B109" s="122"/>
      <c r="E109" s="123"/>
    </row>
    <row r="110" spans="1:7" x14ac:dyDescent="0.2">
      <c r="B110" s="122" t="s">
        <v>56</v>
      </c>
      <c r="C110" s="99">
        <v>25</v>
      </c>
      <c r="E110" s="123"/>
      <c r="F110" s="100">
        <f>C110*E110</f>
        <v>0</v>
      </c>
    </row>
    <row r="111" spans="1:7" x14ac:dyDescent="0.2">
      <c r="B111" s="122"/>
      <c r="E111" s="123"/>
    </row>
    <row r="112" spans="1:7" ht="42.75" customHeight="1" x14ac:dyDescent="0.2">
      <c r="A112" s="97">
        <f>A108+0.01</f>
        <v>7.29</v>
      </c>
      <c r="B112" s="155" t="s">
        <v>83</v>
      </c>
      <c r="C112" s="156"/>
      <c r="D112" s="131"/>
      <c r="G112" s="101"/>
    </row>
    <row r="113" spans="1:7" x14ac:dyDescent="0.2">
      <c r="B113" s="122" t="s">
        <v>58</v>
      </c>
      <c r="C113" s="99">
        <v>33</v>
      </c>
      <c r="E113" s="123"/>
      <c r="F113" s="100">
        <f>C113*E113</f>
        <v>0</v>
      </c>
      <c r="G113" s="101"/>
    </row>
    <row r="114" spans="1:7" x14ac:dyDescent="0.2">
      <c r="B114" s="122"/>
      <c r="G114" s="101"/>
    </row>
    <row r="115" spans="1:7" ht="33" customHeight="1" x14ac:dyDescent="0.2">
      <c r="A115" s="97">
        <f>A112+0.01</f>
        <v>7.3</v>
      </c>
      <c r="B115" s="155" t="s">
        <v>163</v>
      </c>
      <c r="C115" s="156"/>
      <c r="D115" s="131"/>
      <c r="G115" s="101"/>
    </row>
    <row r="116" spans="1:7" x14ac:dyDescent="0.2">
      <c r="B116" s="122" t="s">
        <v>22</v>
      </c>
      <c r="C116" s="99">
        <v>25</v>
      </c>
      <c r="F116" s="100">
        <f>C116*E116</f>
        <v>0</v>
      </c>
      <c r="G116" s="101"/>
    </row>
    <row r="117" spans="1:7" x14ac:dyDescent="0.2">
      <c r="B117" s="122"/>
      <c r="G117" s="101"/>
    </row>
    <row r="118" spans="1:7" ht="234" customHeight="1" x14ac:dyDescent="0.2">
      <c r="A118" s="20">
        <f>A115+0.01</f>
        <v>7.31</v>
      </c>
      <c r="B118" s="150" t="s">
        <v>223</v>
      </c>
      <c r="C118" s="161"/>
      <c r="D118" s="131"/>
      <c r="G118" s="101"/>
    </row>
    <row r="119" spans="1:7" x14ac:dyDescent="0.2">
      <c r="A119" s="20"/>
      <c r="B119" s="36" t="s">
        <v>216</v>
      </c>
      <c r="C119" s="92">
        <v>72</v>
      </c>
      <c r="F119" s="100">
        <f>C119*E119</f>
        <v>0</v>
      </c>
      <c r="G119" s="101"/>
    </row>
    <row r="120" spans="1:7" s="145" customFormat="1" x14ac:dyDescent="0.2">
      <c r="A120" s="144"/>
      <c r="B120" s="126"/>
      <c r="C120" s="118"/>
      <c r="D120" s="118"/>
      <c r="E120" s="119"/>
      <c r="F120" s="119"/>
    </row>
    <row r="121" spans="1:7" ht="36" customHeight="1" x14ac:dyDescent="0.2">
      <c r="A121" s="97">
        <f>A118+0.01</f>
        <v>7.32</v>
      </c>
      <c r="B121" s="122" t="s">
        <v>227</v>
      </c>
      <c r="G121" s="101"/>
    </row>
    <row r="122" spans="1:7" ht="17.25" customHeight="1" x14ac:dyDescent="0.2">
      <c r="B122" s="122" t="s">
        <v>216</v>
      </c>
      <c r="C122" s="99">
        <v>60</v>
      </c>
      <c r="F122" s="100">
        <f>C122*E122</f>
        <v>0</v>
      </c>
      <c r="G122" s="101"/>
    </row>
    <row r="123" spans="1:7" ht="16.5" customHeight="1" x14ac:dyDescent="0.2">
      <c r="B123" s="122"/>
      <c r="G123" s="101"/>
    </row>
    <row r="124" spans="1:7" x14ac:dyDescent="0.2">
      <c r="B124" s="122"/>
      <c r="G124" s="101"/>
    </row>
    <row r="125" spans="1:7" s="140" customFormat="1" ht="15.75" thickBot="1" x14ac:dyDescent="0.3">
      <c r="A125" s="97"/>
      <c r="B125" s="136" t="s">
        <v>211</v>
      </c>
      <c r="C125" s="137"/>
      <c r="D125" s="137"/>
      <c r="E125" s="138"/>
      <c r="F125" s="138">
        <f>SUM(F9:F124)</f>
        <v>0</v>
      </c>
      <c r="G125" s="139"/>
    </row>
    <row r="126" spans="1:7" ht="15.75" thickTop="1" x14ac:dyDescent="0.2"/>
  </sheetData>
  <mergeCells count="31">
    <mergeCell ref="B11:C11"/>
    <mergeCell ref="B14:C14"/>
    <mergeCell ref="B23:C23"/>
    <mergeCell ref="B27:C27"/>
    <mergeCell ref="B35:C35"/>
    <mergeCell ref="B31:C31"/>
    <mergeCell ref="B20:C20"/>
    <mergeCell ref="B62:C62"/>
    <mergeCell ref="B55:C55"/>
    <mergeCell ref="B76:C76"/>
    <mergeCell ref="B17:C17"/>
    <mergeCell ref="B39:C39"/>
    <mergeCell ref="B51:C51"/>
    <mergeCell ref="B58:C58"/>
    <mergeCell ref="B43:C43"/>
    <mergeCell ref="B47:C47"/>
    <mergeCell ref="B118:C118"/>
    <mergeCell ref="B112:C112"/>
    <mergeCell ref="B115:C115"/>
    <mergeCell ref="B66:C66"/>
    <mergeCell ref="B70:C70"/>
    <mergeCell ref="B73:C73"/>
    <mergeCell ref="B108:C108"/>
    <mergeCell ref="B82:C82"/>
    <mergeCell ref="B85:C85"/>
    <mergeCell ref="B79:C79"/>
    <mergeCell ref="B95:C95"/>
    <mergeCell ref="B100:C100"/>
    <mergeCell ref="B104:C104"/>
    <mergeCell ref="B88:C88"/>
    <mergeCell ref="B92:C92"/>
  </mergeCells>
  <pageMargins left="0.98425196850393704" right="0.19685039370078741" top="0.35433070866141736" bottom="0.74803149606299213" header="0.31496062992125984" footer="0.31496062992125984"/>
  <pageSetup paperSize="9" orientation="portrait" r:id="rId1"/>
  <headerFooter>
    <oddFooter>&amp;L&amp;F&amp;C                            &amp;A&amp;R&amp;Pod&amp;N</oddFooter>
  </headerFooter>
  <rowBreaks count="5" manualBreakCount="5">
    <brk id="30" max="5" man="1"/>
    <brk id="61" max="5" man="1"/>
    <brk id="83" max="5" man="1"/>
    <brk id="98" max="5" man="1"/>
    <brk id="116"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4</vt:i4>
      </vt:variant>
      <vt:variant>
        <vt:lpstr>Imenovani obsegi</vt:lpstr>
      </vt:variant>
      <vt:variant>
        <vt:i4>13</vt:i4>
      </vt:variant>
    </vt:vector>
  </HeadingPairs>
  <TitlesOfParts>
    <vt:vector size="17" baseType="lpstr">
      <vt:lpstr>Rekapitulacija</vt:lpstr>
      <vt:lpstr>Zunanja ureditev</vt:lpstr>
      <vt:lpstr>Prestavitev ograje</vt:lpstr>
      <vt:lpstr>Oporni zid</vt:lpstr>
      <vt:lpstr>Excel_BuiltIn_Print_Area_2</vt:lpstr>
      <vt:lpstr>'Oporni zid'!Področje_tiskanja</vt:lpstr>
      <vt:lpstr>'Prestavitev ograje'!Področje_tiskanja</vt:lpstr>
      <vt:lpstr>Rekapitulacija!Področje_tiskanja</vt:lpstr>
      <vt:lpstr>'Zunanja ureditev'!Področje_tiskanja</vt:lpstr>
      <vt:lpstr>'Oporni zid'!Print_Area</vt:lpstr>
      <vt:lpstr>'Prestavitev ograje'!Print_Area</vt:lpstr>
      <vt:lpstr>Rekapitulacija!Print_Area</vt:lpstr>
      <vt:lpstr>'Zunanja ureditev'!Print_Area</vt:lpstr>
      <vt:lpstr>'Oporni zid'!Print_Titles</vt:lpstr>
      <vt:lpstr>'Prestavitev ograje'!Print_Titles</vt:lpstr>
      <vt:lpstr>Rekapitulacija!Print_Titles</vt:lpstr>
      <vt:lpstr>'Zunanja ureditev'!Print_Titles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bostjan</dc:creator>
  <cp:lastModifiedBy>Uporabnik</cp:lastModifiedBy>
  <cp:lastPrinted>2014-04-04T10:46:07Z</cp:lastPrinted>
  <dcterms:created xsi:type="dcterms:W3CDTF">2010-03-17T17:42:14Z</dcterms:created>
  <dcterms:modified xsi:type="dcterms:W3CDTF">2018-03-13T10:55:00Z</dcterms:modified>
</cp:coreProperties>
</file>